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Лист1!$A$9:$G$105</definedName>
    <definedName name="_xlnm.Print_Area" localSheetId="0">Лист1!$A$1:$L$165</definedName>
  </definedNames>
  <calcPr calcId="125725"/>
</workbook>
</file>

<file path=xl/calcChain.xml><?xml version="1.0" encoding="utf-8"?>
<calcChain xmlns="http://schemas.openxmlformats.org/spreadsheetml/2006/main">
  <c r="D29" i="1"/>
  <c r="D139"/>
  <c r="D146"/>
  <c r="G151"/>
  <c r="G152"/>
  <c r="G153"/>
  <c r="G155"/>
  <c r="G149"/>
  <c r="G134"/>
  <c r="E149"/>
  <c r="F149"/>
  <c r="H149"/>
  <c r="E148"/>
  <c r="F148"/>
  <c r="H148"/>
  <c r="E147"/>
  <c r="F147"/>
  <c r="H147"/>
  <c r="G147"/>
  <c r="H146"/>
  <c r="E146"/>
  <c r="F146"/>
  <c r="D34"/>
  <c r="D33"/>
  <c r="D32"/>
  <c r="D37" l="1"/>
  <c r="G25"/>
  <c r="G113" l="1"/>
  <c r="D91"/>
  <c r="D90"/>
  <c r="D89"/>
  <c r="D42"/>
  <c r="D35"/>
  <c r="D147" l="1"/>
  <c r="G93" l="1"/>
  <c r="D80"/>
  <c r="D79"/>
  <c r="D31"/>
  <c r="D136"/>
  <c r="E144" l="1"/>
  <c r="F144"/>
  <c r="G144"/>
  <c r="E145"/>
  <c r="F145"/>
  <c r="G145"/>
  <c r="F143"/>
  <c r="G143"/>
  <c r="E143"/>
  <c r="D50" l="1"/>
  <c r="D124"/>
  <c r="G96"/>
  <c r="G95"/>
  <c r="G148" l="1"/>
  <c r="D148" s="1"/>
  <c r="D149"/>
  <c r="G161"/>
  <c r="H160"/>
  <c r="G160"/>
  <c r="F160"/>
  <c r="E160"/>
  <c r="G157"/>
  <c r="H156"/>
  <c r="G156"/>
  <c r="F156"/>
  <c r="E156"/>
  <c r="H152"/>
  <c r="F152"/>
  <c r="E152"/>
  <c r="E141" s="1"/>
  <c r="H145"/>
  <c r="D132"/>
  <c r="D128"/>
  <c r="D119"/>
  <c r="D115"/>
  <c r="D111"/>
  <c r="D107"/>
  <c r="D103"/>
  <c r="D99"/>
  <c r="D95"/>
  <c r="D85"/>
  <c r="D74"/>
  <c r="D70"/>
  <c r="D66"/>
  <c r="D55"/>
  <c r="D45"/>
  <c r="D27"/>
  <c r="D23"/>
  <c r="D18"/>
  <c r="D14"/>
  <c r="D122"/>
  <c r="D75"/>
  <c r="D73"/>
  <c r="D72"/>
  <c r="G21"/>
  <c r="G146" s="1"/>
  <c r="H141" l="1"/>
  <c r="F141"/>
  <c r="G142"/>
  <c r="G141"/>
  <c r="D160"/>
  <c r="D156"/>
  <c r="D145"/>
  <c r="D152"/>
  <c r="H144"/>
  <c r="H143"/>
  <c r="D143" s="1"/>
  <c r="D49"/>
  <c r="D48"/>
  <c r="D44"/>
  <c r="D47"/>
  <c r="H161"/>
  <c r="E159"/>
  <c r="E158"/>
  <c r="F158"/>
  <c r="G158"/>
  <c r="F159"/>
  <c r="F161"/>
  <c r="G159"/>
  <c r="E157"/>
  <c r="F157"/>
  <c r="H155"/>
  <c r="H157"/>
  <c r="H153"/>
  <c r="E150"/>
  <c r="F150"/>
  <c r="E151"/>
  <c r="F151"/>
  <c r="E153"/>
  <c r="E142" s="1"/>
  <c r="F153"/>
  <c r="G150"/>
  <c r="F142" l="1"/>
  <c r="H142"/>
  <c r="G140"/>
  <c r="D141"/>
  <c r="D153"/>
  <c r="D157"/>
  <c r="D161"/>
  <c r="D144"/>
  <c r="H151"/>
  <c r="D151" s="1"/>
  <c r="H150"/>
  <c r="F155"/>
  <c r="F140" s="1"/>
  <c r="E155"/>
  <c r="E140" s="1"/>
  <c r="H154"/>
  <c r="G154"/>
  <c r="G139" s="1"/>
  <c r="F154"/>
  <c r="F139" s="1"/>
  <c r="E154"/>
  <c r="H159"/>
  <c r="H158"/>
  <c r="D36"/>
  <c r="D137"/>
  <c r="D135"/>
  <c r="D134"/>
  <c r="D125"/>
  <c r="D123"/>
  <c r="D129"/>
  <c r="D127"/>
  <c r="D126"/>
  <c r="D133"/>
  <c r="D131"/>
  <c r="D130"/>
  <c r="D120"/>
  <c r="D118"/>
  <c r="D117"/>
  <c r="D116"/>
  <c r="D114"/>
  <c r="D113"/>
  <c r="D110"/>
  <c r="D109"/>
  <c r="D108"/>
  <c r="D106"/>
  <c r="D105"/>
  <c r="D104"/>
  <c r="D102"/>
  <c r="D101"/>
  <c r="D96"/>
  <c r="D94"/>
  <c r="D93"/>
  <c r="D100"/>
  <c r="D98"/>
  <c r="D97"/>
  <c r="D86"/>
  <c r="D83"/>
  <c r="D82"/>
  <c r="D78"/>
  <c r="D77"/>
  <c r="D71"/>
  <c r="D69"/>
  <c r="D68"/>
  <c r="D67"/>
  <c r="D65"/>
  <c r="D64"/>
  <c r="D62"/>
  <c r="D61"/>
  <c r="D60"/>
  <c r="D59"/>
  <c r="D58"/>
  <c r="D57"/>
  <c r="D56"/>
  <c r="D54"/>
  <c r="D53"/>
  <c r="D28"/>
  <c r="D26"/>
  <c r="D25"/>
  <c r="D24"/>
  <c r="D22"/>
  <c r="D21"/>
  <c r="D19"/>
  <c r="D17"/>
  <c r="D16"/>
  <c r="D15"/>
  <c r="D13"/>
  <c r="D12"/>
  <c r="F138" l="1"/>
  <c r="E139"/>
  <c r="E138" s="1"/>
  <c r="D158"/>
  <c r="H139"/>
  <c r="D159"/>
  <c r="H140"/>
  <c r="G138"/>
  <c r="D142"/>
  <c r="D154"/>
  <c r="D155"/>
  <c r="D150"/>
  <c r="H138"/>
  <c r="D140" l="1"/>
  <c r="D138"/>
  <c r="D43"/>
  <c r="D40"/>
  <c r="D39" l="1"/>
  <c r="D38"/>
</calcChain>
</file>

<file path=xl/sharedStrings.xml><?xml version="1.0" encoding="utf-8"?>
<sst xmlns="http://schemas.openxmlformats.org/spreadsheetml/2006/main" count="128" uniqueCount="127">
  <si>
    <t>Наименование мероприятия</t>
  </si>
  <si>
    <t>№ п/п</t>
  </si>
  <si>
    <t>Предоставление субсидий образовательным организациям на оборудование пунктов проведения экзаменов государственной итоговой аттестации по образовательным программам основного общего образования</t>
  </si>
  <si>
    <t>Поддержка и развитие профессионального мастерства педагогических работников</t>
  </si>
  <si>
    <t>Предоставление иных межбюджетных трансфертов на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</si>
  <si>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Предоставление субсидий образовательным организациям на оснащение медицинских кабинетов в образовательных организациях</t>
  </si>
  <si>
    <t>Федеральный бюджет</t>
  </si>
  <si>
    <t>Областной бюджет</t>
  </si>
  <si>
    <t>Бюджет города</t>
  </si>
  <si>
    <t>Всего</t>
  </si>
  <si>
    <t>Предоставление субсидий муниципальным бюджетным (автономным) учреждениям на подготовку муниципальных загородных оздоровительных лагерей</t>
  </si>
  <si>
    <t>Предоставление субсидий на иные цели муниципальным бюджетным (автономным) учреждениям на подготовку лагерей с дневным пребыванием детей</t>
  </si>
  <si>
    <t>Планируемые объемы финансирования (тыс. рублей)</t>
  </si>
  <si>
    <t>Внебюдженые средства</t>
  </si>
  <si>
    <t>3. Поддержка и развитие профессионального мастерства педагогических работников</t>
  </si>
  <si>
    <t>5. Повышение доступности образования для обучающихся с ограниченными возможностями здоровья (в том числе детей-инвалидов)</t>
  </si>
  <si>
    <t>6. Формирование здоровьесберегающих и безопасных условий организации образовательного процесса</t>
  </si>
  <si>
    <t>241, 24А, 249</t>
  </si>
  <si>
    <t xml:space="preserve">0702
71001М4210 
612, 622
</t>
  </si>
  <si>
    <t xml:space="preserve">0701
71002М4200 
 622, 612
</t>
  </si>
  <si>
    <t>0702
710Е452190
612</t>
  </si>
  <si>
    <t xml:space="preserve">0709
71003М9999
350
</t>
  </si>
  <si>
    <t xml:space="preserve">0702
7100353035
611, 621
</t>
  </si>
  <si>
    <t xml:space="preserve">0702
7100353035
611
</t>
  </si>
  <si>
    <t xml:space="preserve">0709
71004М9999
350
</t>
  </si>
  <si>
    <t xml:space="preserve">0707
71004М4310
633
</t>
  </si>
  <si>
    <t xml:space="preserve">0701
71005S4020
612, 622
</t>
  </si>
  <si>
    <t>Код раздела, подраздела, целевой статьи и вида расходов</t>
  </si>
  <si>
    <t>КОСГУ</t>
  </si>
  <si>
    <t>Примечание</t>
  </si>
  <si>
    <t xml:space="preserve">Код
главного распоряди-
теля  бюд-
жетных средств
</t>
  </si>
  <si>
    <t>Предоставление субсидий образовательным организациям на приобретение технологического оборудования для пищеблоков образовательных организаций, реализующих программы дошкольного образования</t>
  </si>
  <si>
    <t xml:space="preserve">0701
71002М4200
622, 612
</t>
  </si>
  <si>
    <t xml:space="preserve">План мероприятий муниципальной программы «Развитие образования в городе Челябинске»
</t>
  </si>
  <si>
    <t xml:space="preserve">«Развитие образования в городе Челябинске»
</t>
  </si>
  <si>
    <t xml:space="preserve">                  Приложение                                                                       </t>
  </si>
  <si>
    <t xml:space="preserve">                  к муниципальной программе</t>
  </si>
  <si>
    <t>1. Развитие инфраструктуры образовательных организаций</t>
  </si>
  <si>
    <t>2. Поддержка и развитие образовательных организаций</t>
  </si>
  <si>
    <t>Сроки
прове-дения меро-приятия, год</t>
  </si>
  <si>
    <t>Предоставление субсидий вновь созданным общебразовательным организациям (вновь созданным филиалам) на обеспечение готовности к ведению учебной деятельности, приобретение оборудования и их оснащение</t>
  </si>
  <si>
    <t>7. Подготовка муниципальных лагерей к каникулярному периоду</t>
  </si>
  <si>
    <t>8. Финансовое обеспечение мероприятий по организации отдыха и занятости детей в каникулярное время</t>
  </si>
  <si>
    <t xml:space="preserve">Предоставление субсидий образовательным организациям на проведение ремонта, приобретение оборудования и оснащение образовательных организаций, на базе которых осуществляется открытие дополнительных дошкольных мест
</t>
  </si>
  <si>
    <t>Предоставление субсидий на иные цели муниципальным бюджетным (автономным) учреждениям на создание новых мест в образовательных организациях различных типов для реализации дополнительных общеразвивающих программ всех направленностей в рамках регионального проекта «Успех каждого ребенка» национального проекта «Образование»</t>
  </si>
  <si>
    <t>Выплата ежегодных стипендий Администрации города Челябинска</t>
  </si>
  <si>
    <t>Предоставление субсидий муниципальным бюджетным (автономным) учреждениям на организацию отдыха детей в каникулярное время в лагерях с дневным пребыванием</t>
  </si>
  <si>
    <t xml:space="preserve">Предоставление субсидий на иные цели муниципальным бюджетным (автономным) учреждениям на создание центров цифрового образования детей «IT-куб» в рамках регионального проекта «Цифровая образовательная среда» национального проекта «Образование» </t>
  </si>
  <si>
    <t>Предоставление субсидий общественным организациям на поддержку КВН-движения (школьная лига)</t>
  </si>
  <si>
    <t>Предоставление субсидий образовательным организациям на организацию и проведение учебно-тренирочных сборов для участников регионального этапа всероссийской олимпиады на базе предметных лабораторий и проведение интеллектуального марафона на Кубок Главы города Челябинска</t>
  </si>
  <si>
    <t xml:space="preserve">Предоставление субсидий образовательным организациям на оборудование пунктов проведения экзаменов государственной итоговой аттестации по образовательной программе среднего общего образования в рамках регионального проекта «Современная школа» национального проекта «Образование» 
</t>
  </si>
  <si>
    <t>Предоставление субсидий на приобретение, выкуп зданий для размещения дошкольных образовательных организаций, в том числе: выкуп зданий для размещения дошкольных образовательных организаций; приобретение зданий и помещений для размещения дошкольных образовательных организаций в целях создания дополнительных мест для детей в возрасте от 1,5 до 3 лет в рамках регионального проекта «Содействие занятости» национального проекта «Демография»</t>
  </si>
  <si>
    <t>Предоставление субсидий муниципальным бюджетным (автономным) учреждениям на организацию профильных смен для детей, состоящих на профилактическом учете</t>
  </si>
  <si>
    <t xml:space="preserve">0702
710E1S3050,
612, 622
</t>
  </si>
  <si>
    <t xml:space="preserve">0701
71006М4200
622
</t>
  </si>
  <si>
    <t xml:space="preserve">0702
71002S1020
412
</t>
  </si>
  <si>
    <t xml:space="preserve">0701
710P2S4110
412
</t>
  </si>
  <si>
    <t xml:space="preserve">0702  710E151730 612 </t>
  </si>
  <si>
    <t xml:space="preserve">Предоставление субсидий муниципальным бюджетным (автономным) учреждениям на организацию учебно-тренировочных сборов, полевых лагерей, туристических походов, сплавов и экспедиций </t>
  </si>
  <si>
    <t>0701, 0702
71002М4210 
622</t>
  </si>
  <si>
    <t>0703
710Е254910
612, 622</t>
  </si>
  <si>
    <t>1.1.</t>
  </si>
  <si>
    <t>1.2.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</si>
  <si>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</si>
  <si>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</si>
  <si>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</si>
  <si>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</si>
  <si>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</si>
  <si>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</si>
  <si>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</si>
  <si>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</si>
  <si>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</si>
  <si>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3.1.</t>
  </si>
  <si>
    <t>3.2.</t>
  </si>
  <si>
    <t>4.1.</t>
  </si>
  <si>
    <t>4.2.</t>
  </si>
  <si>
    <t>4.3.</t>
  </si>
  <si>
    <t>4.4.</t>
  </si>
  <si>
    <t>4.5.</t>
  </si>
  <si>
    <t>5.1.</t>
  </si>
  <si>
    <t>6.1.</t>
  </si>
  <si>
    <t>7.1.</t>
  </si>
  <si>
    <t>7.2.</t>
  </si>
  <si>
    <t>7.3.</t>
  </si>
  <si>
    <t>8.1.</t>
  </si>
  <si>
    <t>8.2.</t>
  </si>
  <si>
    <t>8.3.</t>
  </si>
  <si>
    <t>Предоставление субсидий на приобретение, выкуп зданий для размещения общеобразовательных организаций, в том числе выкуп зданий для размещения общеобразовательных организаций; приобретение зданий и помещений для размещения общеобразовательных организаций в целях создания дополнительных мест</t>
  </si>
  <si>
    <t>Предоставление субсидий на иные цели муниципальным бюджетным (автономным) учреждениям – организациям отдыха и оздоровления детей на проведение капитального ремонта зданий и сооружений муниципальных организаций отдыха и оздоровления детей</t>
  </si>
  <si>
    <t>Предоставление субсидий муниципальным бюджетным (автономным) учреждениям и юридическим лицам на организацию отдыха детей в каникулярное время в загородных оздоровительных лагерях</t>
  </si>
  <si>
    <t>8.4.</t>
  </si>
  <si>
    <t xml:space="preserve">Предоставление субсидий на иные цели муниципальным бюджетным (автономным) учреждениям на создание детских технопарков «Кванториум» в рамках регионального проекта «Современная школа» национального проекта «Образование» </t>
  </si>
  <si>
    <t>2.10.</t>
  </si>
  <si>
    <t>4.6.</t>
  </si>
  <si>
    <t>0701
71002М4200
622</t>
  </si>
  <si>
    <t>Председатель Комитета по делам образования города Челябинска</t>
  </si>
  <si>
    <t>С. В. Портье</t>
  </si>
  <si>
    <t xml:space="preserve">Предоставление иных межбюджетных трансфертов на выплату денежного вознаграждения общеобразовательной организации, выдвинувшей участника, ставшего абсолютным победителем областного конкурса «Учитель года», в рамках регионального проекта «Современная школа» национального проекта «Образование» 
</t>
  </si>
  <si>
    <t>4.7.</t>
  </si>
  <si>
    <t xml:space="preserve">Предоставление иных межбюджетных трансфертов местным бюджетам на выплату денежного вознаграждения некоммерческим организациям – победителям конкурсного отбора по оказанию психолого-педагогической, методической и консультационной помощи гражданам, имеющим детей,  в рамках регионального проекта «Современная школа» национального проекта «Образование» </t>
  </si>
  <si>
    <t xml:space="preserve">Предоставление иных межбюджетных трансфертов местным бюджетам на выплату вознаграждения победителям конкурсного отбора образовательных организаций, реализующих образовательные программы начального общего, основного общего и (или) среднего общего образования, для создания на их базе информационно-библиотечных центров в рамках регионального проекта «Цифровая образовательная среда» национального проекта «Образование» </t>
  </si>
  <si>
    <t xml:space="preserve">0702 
71004М4210, 
710Е203130
622
</t>
  </si>
  <si>
    <t xml:space="preserve">0702 
71004М4210,
710Е403160
612
</t>
  </si>
  <si>
    <t>0702
710Е103320
622</t>
  </si>
  <si>
    <t>0701, 0702
710Е103290
612</t>
  </si>
  <si>
    <t>4. Развитие системы поддержки одаренных детей и талантливой молодежи</t>
  </si>
  <si>
    <t>Предоставление субсидий образовательным организациям на проведение ремонта, приобретение оборудования и оснащение образовательных организаций, на базе которых осуществляется открытие дополнительных дошкольных мест для детей в возрасте от 6 месяцев до 1 года</t>
  </si>
  <si>
    <t xml:space="preserve">Предоставление субсидий на приобретение транспортных средств для организации перевозки обучающихся
</t>
  </si>
  <si>
    <t>Всего по Программе
в том числе по годам:</t>
  </si>
  <si>
    <t>Предоставление иных межбюджетных трансфертов на выплату вознаграждения победителям конкурсного отбора муниципальных учреждений, образовательных организаций, реализующих образовательные программы начального общего, основного общего и (или) среднего общего образования, на базе которых созданы предметные лаборатории для работы с одаренными детьми, с целью развития указанных лабораторий, в рамках регионального проекта «Успех каждого ребенка» национального проекта «Образование»</t>
  </si>
  <si>
    <t>0702
71002М4210
622</t>
  </si>
  <si>
    <t>0707
71008S3010,
71008М9999
 622, 612</t>
  </si>
  <si>
    <t>0707
71008S3010,
 612</t>
  </si>
  <si>
    <t>0707 71008М9999
611</t>
  </si>
  <si>
    <t>0707 71008S3010
 622, 612</t>
  </si>
  <si>
    <t>0707 71008S3310   622</t>
  </si>
  <si>
    <t xml:space="preserve">0707 71009S3010, 71009М9999
811, 621, 611       </t>
  </si>
  <si>
    <t>0707 71009S3010 622, 612</t>
  </si>
  <si>
    <t xml:space="preserve">0707 71009S3010
 612
</t>
  </si>
  <si>
    <t>0707 71009S9010, 71009М9999  612, 622</t>
  </si>
  <si>
    <t xml:space="preserve">Предоставление субсидий образовательным организациям на проведение мероприятий по созданию в расположенных на территории города Челябинска муниципальных образовательных организациях, реализующих </t>
  </si>
  <si>
    <t>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</si>
  <si>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 xml:space="preserve">0707 71009S3010
611
</t>
  </si>
  <si>
    <t xml:space="preserve">0702, 0703 
71004М4210, 71004М4230 
611, 621, 612
</t>
  </si>
  <si>
    <t>По главным рапорядителям бюджетных средств :</t>
  </si>
  <si>
    <t>2.11.</t>
  </si>
  <si>
    <t>Предоставление субсидий образовательным организациям на оснащение современным оборудованием образовательных организаций, реализующих образовательные программы дошкольного образования, для получения детьми качественного образования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</si>
</sst>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#,##0.0"/>
    <numFmt numFmtId="165" formatCode="#,##0.00_ ;\-#,##0.00\ "/>
    <numFmt numFmtId="166" formatCode="#,##0.0_р_.;\-#,##0.0_р_."/>
    <numFmt numFmtId="167" formatCode="#,##0.0_ ;\-#,##0.0\ "/>
  </numFmts>
  <fonts count="9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2" borderId="0" xfId="0" applyFont="1" applyFill="1"/>
    <xf numFmtId="2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2" fontId="3" fillId="2" borderId="0" xfId="0" applyNumberFormat="1" applyFont="1" applyFill="1"/>
    <xf numFmtId="0" fontId="3" fillId="2" borderId="0" xfId="0" applyFont="1" applyFill="1" applyAlignment="1">
      <alignment horizontal="justify"/>
    </xf>
    <xf numFmtId="0" fontId="3" fillId="2" borderId="0" xfId="0" applyFont="1" applyFill="1" applyAlignment="1">
      <alignment horizontal="center"/>
    </xf>
    <xf numFmtId="165" fontId="3" fillId="2" borderId="0" xfId="0" applyNumberFormat="1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164" fontId="4" fillId="2" borderId="0" xfId="1" applyNumberFormat="1" applyFont="1" applyFill="1"/>
    <xf numFmtId="164" fontId="4" fillId="2" borderId="0" xfId="1" applyNumberFormat="1" applyFont="1" applyFill="1" applyAlignment="1">
      <alignment horizontal="left"/>
    </xf>
    <xf numFmtId="0" fontId="4" fillId="2" borderId="0" xfId="0" applyFont="1" applyFill="1" applyAlignment="1">
      <alignment vertical="top" wrapText="1"/>
    </xf>
    <xf numFmtId="0" fontId="5" fillId="2" borderId="0" xfId="0" applyFont="1" applyFill="1"/>
    <xf numFmtId="43" fontId="3" fillId="2" borderId="0" xfId="1" applyFont="1" applyFill="1"/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166" fontId="6" fillId="2" borderId="1" xfId="1" applyNumberFormat="1" applyFont="1" applyFill="1" applyBorder="1" applyAlignment="1">
      <alignment horizontal="center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166" fontId="6" fillId="2" borderId="1" xfId="0" applyNumberFormat="1" applyFont="1" applyFill="1" applyBorder="1" applyAlignment="1">
      <alignment horizontal="center" vertical="top"/>
    </xf>
    <xf numFmtId="165" fontId="6" fillId="2" borderId="0" xfId="0" applyNumberFormat="1" applyFont="1" applyFill="1"/>
    <xf numFmtId="43" fontId="6" fillId="2" borderId="0" xfId="1" applyFont="1" applyFill="1"/>
    <xf numFmtId="0" fontId="4" fillId="2" borderId="0" xfId="0" applyFont="1" applyFill="1" applyAlignment="1">
      <alignment horizontal="left"/>
    </xf>
    <xf numFmtId="0" fontId="8" fillId="2" borderId="1" xfId="0" applyFont="1" applyFill="1" applyBorder="1" applyAlignment="1">
      <alignment horizontal="center" vertical="top" wrapText="1"/>
    </xf>
    <xf numFmtId="166" fontId="8" fillId="2" borderId="1" xfId="1" applyNumberFormat="1" applyFont="1" applyFill="1" applyBorder="1" applyAlignment="1">
      <alignment horizontal="center" vertical="top" wrapText="1"/>
    </xf>
    <xf numFmtId="166" fontId="8" fillId="2" borderId="1" xfId="0" applyNumberFormat="1" applyFont="1" applyFill="1" applyBorder="1" applyAlignment="1">
      <alignment horizontal="center" vertical="top" wrapText="1"/>
    </xf>
    <xf numFmtId="166" fontId="6" fillId="2" borderId="0" xfId="0" applyNumberFormat="1" applyFont="1" applyFill="1"/>
    <xf numFmtId="43" fontId="3" fillId="2" borderId="0" xfId="1" applyFont="1" applyFill="1" applyAlignment="1">
      <alignment horizontal="center" vertical="top"/>
    </xf>
    <xf numFmtId="167" fontId="6" fillId="2" borderId="0" xfId="0" applyNumberFormat="1" applyFont="1" applyFill="1"/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2" fontId="8" fillId="2" borderId="1" xfId="0" quotePrefix="1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0" xfId="0" applyFont="1" applyFill="1"/>
    <xf numFmtId="0" fontId="8" fillId="2" borderId="1" xfId="0" applyFont="1" applyFill="1" applyBorder="1" applyAlignment="1">
      <alignment vertical="top" wrapText="1"/>
    </xf>
    <xf numFmtId="2" fontId="8" fillId="2" borderId="2" xfId="0" applyNumberFormat="1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4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justify" vertical="top" wrapText="1"/>
    </xf>
    <xf numFmtId="0" fontId="8" fillId="2" borderId="2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justify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justify" vertical="top" wrapText="1"/>
    </xf>
    <xf numFmtId="11" fontId="6" fillId="2" borderId="1" xfId="0" applyNumberFormat="1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justify" vertical="top" wrapText="1"/>
    </xf>
    <xf numFmtId="0" fontId="8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166" fontId="6" fillId="2" borderId="4" xfId="1" applyNumberFormat="1" applyFont="1" applyFill="1" applyBorder="1" applyAlignment="1">
      <alignment horizontal="center" vertical="top" wrapText="1"/>
    </xf>
    <xf numFmtId="166" fontId="6" fillId="2" borderId="4" xfId="0" applyNumberFormat="1" applyFont="1" applyFill="1" applyBorder="1" applyAlignment="1">
      <alignment horizontal="center" vertical="top" wrapText="1"/>
    </xf>
    <xf numFmtId="2" fontId="6" fillId="2" borderId="3" xfId="0" quotePrefix="1" applyNumberFormat="1" applyFont="1" applyFill="1" applyBorder="1" applyAlignment="1">
      <alignment vertical="top"/>
    </xf>
    <xf numFmtId="2" fontId="6" fillId="2" borderId="4" xfId="0" quotePrefix="1" applyNumberFormat="1" applyFont="1" applyFill="1" applyBorder="1" applyAlignment="1">
      <alignment vertical="top"/>
    </xf>
    <xf numFmtId="2" fontId="8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justify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2" xfId="0" quotePrefix="1" applyNumberFormat="1" applyFont="1" applyFill="1" applyBorder="1" applyAlignment="1">
      <alignment vertical="top"/>
    </xf>
    <xf numFmtId="2" fontId="6" fillId="2" borderId="4" xfId="0" applyNumberFormat="1" applyFont="1" applyFill="1" applyBorder="1" applyAlignment="1">
      <alignment vertical="top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2" fontId="6" fillId="2" borderId="1" xfId="0" quotePrefix="1" applyNumberFormat="1" applyFont="1" applyFill="1" applyBorder="1" applyAlignment="1">
      <alignment horizontal="center" vertical="top"/>
    </xf>
    <xf numFmtId="2" fontId="6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justify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166" fontId="8" fillId="2" borderId="2" xfId="1" applyNumberFormat="1" applyFont="1" applyFill="1" applyBorder="1" applyAlignment="1">
      <alignment horizontal="center" vertical="top" wrapText="1"/>
    </xf>
    <xf numFmtId="166" fontId="8" fillId="2" borderId="4" xfId="1" applyNumberFormat="1" applyFont="1" applyFill="1" applyBorder="1" applyAlignment="1">
      <alignment horizontal="center" vertical="top" wrapText="1"/>
    </xf>
    <xf numFmtId="166" fontId="6" fillId="2" borderId="2" xfId="1" applyNumberFormat="1" applyFont="1" applyFill="1" applyBorder="1" applyAlignment="1">
      <alignment horizontal="center" vertical="top" wrapText="1"/>
    </xf>
    <xf numFmtId="166" fontId="6" fillId="2" borderId="4" xfId="1" applyNumberFormat="1" applyFont="1" applyFill="1" applyBorder="1" applyAlignment="1">
      <alignment horizontal="center" vertical="top" wrapText="1"/>
    </xf>
    <xf numFmtId="166" fontId="6" fillId="2" borderId="2" xfId="0" applyNumberFormat="1" applyFont="1" applyFill="1" applyBorder="1" applyAlignment="1">
      <alignment horizontal="center" vertical="top" wrapText="1"/>
    </xf>
    <xf numFmtId="166" fontId="6" fillId="2" borderId="4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2" fontId="6" fillId="2" borderId="1" xfId="0" quotePrefix="1" applyNumberFormat="1" applyFont="1" applyFill="1" applyBorder="1" applyAlignment="1">
      <alignment horizontal="center" vertical="top"/>
    </xf>
    <xf numFmtId="2" fontId="6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justify" vertical="top" wrapText="1"/>
    </xf>
    <xf numFmtId="0" fontId="6" fillId="2" borderId="1" xfId="0" applyFont="1" applyFill="1" applyBorder="1" applyAlignment="1">
      <alignment horizontal="center" vertical="top"/>
    </xf>
    <xf numFmtId="2" fontId="6" fillId="2" borderId="2" xfId="0" quotePrefix="1" applyNumberFormat="1" applyFont="1" applyFill="1" applyBorder="1" applyAlignment="1">
      <alignment horizontal="center" vertical="top"/>
    </xf>
    <xf numFmtId="2" fontId="6" fillId="2" borderId="3" xfId="0" quotePrefix="1" applyNumberFormat="1" applyFont="1" applyFill="1" applyBorder="1" applyAlignment="1">
      <alignment horizontal="center" vertical="top"/>
    </xf>
    <xf numFmtId="2" fontId="6" fillId="2" borderId="4" xfId="0" quotePrefix="1" applyNumberFormat="1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justify" vertical="top" wrapText="1"/>
    </xf>
    <xf numFmtId="0" fontId="6" fillId="2" borderId="3" xfId="0" applyFont="1" applyFill="1" applyBorder="1" applyAlignment="1">
      <alignment horizontal="justify" vertical="top" wrapText="1"/>
    </xf>
    <xf numFmtId="0" fontId="6" fillId="2" borderId="4" xfId="0" applyFont="1" applyFill="1" applyBorder="1" applyAlignment="1">
      <alignment horizontal="justify" vertical="top" wrapText="1"/>
    </xf>
    <xf numFmtId="43" fontId="6" fillId="2" borderId="2" xfId="1" quotePrefix="1" applyFont="1" applyFill="1" applyBorder="1" applyAlignment="1">
      <alignment horizontal="center" vertical="top"/>
    </xf>
    <xf numFmtId="43" fontId="6" fillId="2" borderId="3" xfId="1" quotePrefix="1" applyFont="1" applyFill="1" applyBorder="1" applyAlignment="1">
      <alignment horizontal="center" vertical="top"/>
    </xf>
    <xf numFmtId="43" fontId="6" fillId="2" borderId="4" xfId="1" quotePrefix="1" applyFont="1" applyFill="1" applyBorder="1" applyAlignment="1">
      <alignment horizontal="center" vertical="top"/>
    </xf>
    <xf numFmtId="0" fontId="4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2" fontId="8" fillId="2" borderId="2" xfId="0" quotePrefix="1" applyNumberFormat="1" applyFont="1" applyFill="1" applyBorder="1" applyAlignment="1">
      <alignment horizontal="center" vertical="top"/>
    </xf>
    <xf numFmtId="2" fontId="8" fillId="2" borderId="4" xfId="0" quotePrefix="1" applyNumberFormat="1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justify" vertical="top" wrapText="1"/>
    </xf>
    <xf numFmtId="0" fontId="8" fillId="2" borderId="4" xfId="0" applyFont="1" applyFill="1" applyBorder="1" applyAlignment="1">
      <alignment horizontal="justify" vertical="top" wrapText="1"/>
    </xf>
    <xf numFmtId="2" fontId="8" fillId="2" borderId="1" xfId="0" quotePrefix="1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justify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righ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797719</xdr:colOff>
      <xdr:row>41</xdr:row>
      <xdr:rowOff>1428750</xdr:rowOff>
    </xdr:from>
    <xdr:ext cx="184731" cy="264560"/>
    <xdr:sp macro="" textlink="">
      <xdr:nvSpPr>
        <xdr:cNvPr id="4" name="TextBox 3"/>
        <xdr:cNvSpPr txBox="1"/>
      </xdr:nvSpPr>
      <xdr:spPr>
        <a:xfrm>
          <a:off x="1071563" y="1625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797719</xdr:colOff>
      <xdr:row>42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1071563" y="1539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797719</xdr:colOff>
      <xdr:row>46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1071563" y="133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797719</xdr:colOff>
      <xdr:row>44</xdr:row>
      <xdr:rowOff>1428750</xdr:rowOff>
    </xdr:from>
    <xdr:ext cx="184731" cy="264560"/>
    <xdr:sp macro="" textlink="">
      <xdr:nvSpPr>
        <xdr:cNvPr id="6" name="TextBox 5"/>
        <xdr:cNvSpPr txBox="1"/>
      </xdr:nvSpPr>
      <xdr:spPr>
        <a:xfrm>
          <a:off x="1112044" y="1570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5"/>
  <sheetViews>
    <sheetView tabSelected="1" topLeftCell="A109" zoomScaleNormal="100" zoomScaleSheetLayoutView="80" workbookViewId="0">
      <selection activeCell="R72" sqref="R72"/>
    </sheetView>
  </sheetViews>
  <sheetFormatPr defaultRowHeight="17.25"/>
  <cols>
    <col min="1" max="1" width="4.7109375" style="6" customWidth="1"/>
    <col min="2" max="2" width="42" style="7" customWidth="1"/>
    <col min="3" max="3" width="9.42578125" style="8" customWidth="1"/>
    <col min="4" max="4" width="13.5703125" style="2" customWidth="1"/>
    <col min="5" max="5" width="17.28515625" style="2" customWidth="1"/>
    <col min="6" max="6" width="13.7109375" style="2" customWidth="1"/>
    <col min="7" max="7" width="14" style="2" customWidth="1"/>
    <col min="8" max="8" width="15.42578125" style="2" customWidth="1"/>
    <col min="9" max="9" width="13.85546875" style="20" customWidth="1"/>
    <col min="10" max="10" width="14" style="20" customWidth="1"/>
    <col min="11" max="11" width="10" style="20" customWidth="1"/>
    <col min="12" max="12" width="13.5703125" style="20" customWidth="1"/>
    <col min="13" max="13" width="14" style="2" customWidth="1"/>
    <col min="14" max="14" width="12.140625" style="2" customWidth="1"/>
    <col min="15" max="15" width="12.42578125" style="2" customWidth="1"/>
    <col min="16" max="16" width="12.28515625" style="2" bestFit="1" customWidth="1"/>
    <col min="17" max="17" width="8.140625" style="2" customWidth="1"/>
    <col min="18" max="16384" width="9.140625" style="2"/>
  </cols>
  <sheetData>
    <row r="1" spans="1:17" s="11" customFormat="1" ht="20.25">
      <c r="D1" s="12"/>
      <c r="E1" s="12"/>
      <c r="F1" s="12"/>
      <c r="G1" s="29"/>
      <c r="H1" s="136" t="s">
        <v>35</v>
      </c>
      <c r="I1" s="136"/>
      <c r="J1" s="136"/>
      <c r="K1" s="136"/>
      <c r="L1" s="136"/>
    </row>
    <row r="2" spans="1:17" s="11" customFormat="1" ht="20.25">
      <c r="D2" s="12"/>
      <c r="E2" s="12"/>
      <c r="F2" s="12"/>
      <c r="G2" s="13"/>
      <c r="H2" s="29"/>
      <c r="I2" s="17"/>
      <c r="J2" s="17"/>
      <c r="K2" s="17"/>
      <c r="L2" s="17"/>
    </row>
    <row r="3" spans="1:17" s="11" customFormat="1" ht="20.25" customHeight="1">
      <c r="D3" s="12"/>
      <c r="E3" s="12"/>
      <c r="F3" s="12"/>
      <c r="G3" s="14"/>
      <c r="H3" s="135" t="s">
        <v>36</v>
      </c>
      <c r="I3" s="135"/>
      <c r="J3" s="135"/>
      <c r="K3" s="135"/>
      <c r="L3" s="135"/>
    </row>
    <row r="4" spans="1:17" s="11" customFormat="1" ht="20.25">
      <c r="D4" s="12"/>
      <c r="E4" s="12"/>
      <c r="F4" s="12"/>
      <c r="G4" s="12"/>
      <c r="H4" s="115" t="s">
        <v>34</v>
      </c>
      <c r="I4" s="115"/>
      <c r="J4" s="115"/>
      <c r="K4" s="115"/>
      <c r="L4" s="115"/>
    </row>
    <row r="5" spans="1:17" s="11" customFormat="1" ht="20.25">
      <c r="D5" s="12"/>
      <c r="E5" s="12"/>
      <c r="F5" s="12"/>
      <c r="G5" s="12"/>
      <c r="I5" s="18"/>
      <c r="J5" s="17"/>
      <c r="K5" s="17"/>
      <c r="L5" s="17"/>
    </row>
    <row r="6" spans="1:17" s="15" customFormat="1" ht="27" customHeight="1">
      <c r="A6" s="118" t="s">
        <v>33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7" ht="16.5" customHeight="1">
      <c r="A7" s="3"/>
      <c r="B7" s="4"/>
      <c r="C7" s="1"/>
      <c r="D7" s="5"/>
      <c r="E7" s="5"/>
      <c r="F7" s="5"/>
      <c r="G7" s="5"/>
      <c r="H7" s="5"/>
      <c r="I7" s="19"/>
      <c r="J7" s="19"/>
      <c r="K7" s="19"/>
      <c r="L7" s="19"/>
    </row>
    <row r="8" spans="1:17" s="23" customFormat="1" ht="24" customHeight="1">
      <c r="A8" s="117" t="s">
        <v>1</v>
      </c>
      <c r="B8" s="101" t="s">
        <v>0</v>
      </c>
      <c r="C8" s="101" t="s">
        <v>39</v>
      </c>
      <c r="D8" s="101" t="s">
        <v>12</v>
      </c>
      <c r="E8" s="101"/>
      <c r="F8" s="101"/>
      <c r="G8" s="101"/>
      <c r="H8" s="101"/>
      <c r="I8" s="101" t="s">
        <v>30</v>
      </c>
      <c r="J8" s="101" t="s">
        <v>27</v>
      </c>
      <c r="K8" s="101" t="s">
        <v>28</v>
      </c>
      <c r="L8" s="119" t="s">
        <v>29</v>
      </c>
    </row>
    <row r="9" spans="1:17" s="23" customFormat="1" ht="65.25" customHeight="1">
      <c r="A9" s="117"/>
      <c r="B9" s="101"/>
      <c r="C9" s="101"/>
      <c r="D9" s="36" t="s">
        <v>9</v>
      </c>
      <c r="E9" s="36" t="s">
        <v>6</v>
      </c>
      <c r="F9" s="36" t="s">
        <v>7</v>
      </c>
      <c r="G9" s="36" t="s">
        <v>8</v>
      </c>
      <c r="H9" s="36" t="s">
        <v>13</v>
      </c>
      <c r="I9" s="101"/>
      <c r="J9" s="101"/>
      <c r="K9" s="101"/>
      <c r="L9" s="119"/>
    </row>
    <row r="10" spans="1:17" s="23" customFormat="1" ht="15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  <c r="I10" s="36">
        <v>9</v>
      </c>
      <c r="J10" s="36">
        <v>10</v>
      </c>
      <c r="K10" s="36">
        <v>11</v>
      </c>
      <c r="L10" s="36">
        <v>12</v>
      </c>
    </row>
    <row r="11" spans="1:17" s="23" customFormat="1" ht="15">
      <c r="A11" s="116" t="s">
        <v>37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</row>
    <row r="12" spans="1:17" s="23" customFormat="1" ht="20.25" customHeight="1">
      <c r="A12" s="102" t="s">
        <v>61</v>
      </c>
      <c r="B12" s="104" t="s">
        <v>2</v>
      </c>
      <c r="C12" s="36">
        <v>2022</v>
      </c>
      <c r="D12" s="24">
        <f>E12+F12+G12+H12</f>
        <v>908.8</v>
      </c>
      <c r="E12" s="24">
        <v>0</v>
      </c>
      <c r="F12" s="24">
        <v>0</v>
      </c>
      <c r="G12" s="24">
        <v>908.8</v>
      </c>
      <c r="H12" s="25">
        <v>0</v>
      </c>
      <c r="I12" s="101">
        <v>473</v>
      </c>
      <c r="J12" s="101" t="s">
        <v>18</v>
      </c>
      <c r="K12" s="101">
        <v>241</v>
      </c>
      <c r="L12" s="101"/>
      <c r="M12" s="35"/>
      <c r="N12" s="35"/>
      <c r="O12" s="35"/>
      <c r="P12" s="35"/>
      <c r="Q12" s="35"/>
    </row>
    <row r="13" spans="1:17" s="23" customFormat="1" ht="19.5" customHeight="1">
      <c r="A13" s="102"/>
      <c r="B13" s="104"/>
      <c r="C13" s="36">
        <v>2023</v>
      </c>
      <c r="D13" s="24">
        <f t="shared" ref="D13:D19" si="0">E13+F13+G13+H13</f>
        <v>900</v>
      </c>
      <c r="E13" s="24">
        <v>0</v>
      </c>
      <c r="F13" s="24">
        <v>0</v>
      </c>
      <c r="G13" s="24">
        <v>900</v>
      </c>
      <c r="H13" s="25">
        <v>0</v>
      </c>
      <c r="I13" s="101"/>
      <c r="J13" s="101"/>
      <c r="K13" s="101"/>
      <c r="L13" s="101"/>
      <c r="M13" s="35"/>
      <c r="N13" s="35"/>
      <c r="O13" s="35"/>
      <c r="P13" s="35"/>
      <c r="Q13" s="35"/>
    </row>
    <row r="14" spans="1:17" s="23" customFormat="1" ht="17.25" customHeight="1">
      <c r="A14" s="102"/>
      <c r="B14" s="104"/>
      <c r="C14" s="36">
        <v>2024</v>
      </c>
      <c r="D14" s="24">
        <f t="shared" ref="D14" si="1">E14+F14+G14+H14</f>
        <v>900</v>
      </c>
      <c r="E14" s="24">
        <v>0</v>
      </c>
      <c r="F14" s="24">
        <v>0</v>
      </c>
      <c r="G14" s="24">
        <v>900</v>
      </c>
      <c r="H14" s="25">
        <v>0</v>
      </c>
      <c r="I14" s="101"/>
      <c r="J14" s="101"/>
      <c r="K14" s="101"/>
      <c r="L14" s="101"/>
      <c r="M14" s="35"/>
      <c r="N14" s="35"/>
      <c r="O14" s="35"/>
      <c r="P14" s="35"/>
      <c r="Q14" s="35"/>
    </row>
    <row r="15" spans="1:17" s="23" customFormat="1" ht="15" customHeight="1">
      <c r="A15" s="103"/>
      <c r="B15" s="104"/>
      <c r="C15" s="36">
        <v>2025</v>
      </c>
      <c r="D15" s="24">
        <f t="shared" si="0"/>
        <v>900</v>
      </c>
      <c r="E15" s="24">
        <v>0</v>
      </c>
      <c r="F15" s="24">
        <v>0</v>
      </c>
      <c r="G15" s="24">
        <v>900</v>
      </c>
      <c r="H15" s="25">
        <v>0</v>
      </c>
      <c r="I15" s="101"/>
      <c r="J15" s="101"/>
      <c r="K15" s="101"/>
      <c r="L15" s="101"/>
      <c r="M15" s="35"/>
      <c r="N15" s="35"/>
      <c r="O15" s="35"/>
      <c r="P15" s="35"/>
      <c r="Q15" s="35"/>
    </row>
    <row r="16" spans="1:17" s="23" customFormat="1" ht="21" customHeight="1">
      <c r="A16" s="102" t="s">
        <v>62</v>
      </c>
      <c r="B16" s="104" t="s">
        <v>50</v>
      </c>
      <c r="C16" s="36">
        <v>2022</v>
      </c>
      <c r="D16" s="24">
        <f t="shared" si="0"/>
        <v>4276.3999999999996</v>
      </c>
      <c r="E16" s="24">
        <v>0</v>
      </c>
      <c r="F16" s="24">
        <v>3476.4</v>
      </c>
      <c r="G16" s="24">
        <v>800</v>
      </c>
      <c r="H16" s="25">
        <v>0</v>
      </c>
      <c r="I16" s="101">
        <v>473</v>
      </c>
      <c r="J16" s="101" t="s">
        <v>53</v>
      </c>
      <c r="K16" s="101">
        <v>241</v>
      </c>
      <c r="L16" s="101"/>
    </row>
    <row r="17" spans="1:17" s="23" customFormat="1" ht="30" customHeight="1">
      <c r="A17" s="102"/>
      <c r="B17" s="104"/>
      <c r="C17" s="36">
        <v>2023</v>
      </c>
      <c r="D17" s="24">
        <f t="shared" si="0"/>
        <v>4276.3999999999996</v>
      </c>
      <c r="E17" s="24">
        <v>0</v>
      </c>
      <c r="F17" s="24">
        <v>3476.4</v>
      </c>
      <c r="G17" s="24">
        <v>800</v>
      </c>
      <c r="H17" s="25">
        <v>0</v>
      </c>
      <c r="I17" s="101"/>
      <c r="J17" s="101"/>
      <c r="K17" s="101"/>
      <c r="L17" s="101"/>
    </row>
    <row r="18" spans="1:17" s="23" customFormat="1" ht="27.75" customHeight="1">
      <c r="A18" s="102"/>
      <c r="B18" s="104"/>
      <c r="C18" s="36">
        <v>2024</v>
      </c>
      <c r="D18" s="24">
        <f t="shared" ref="D18" si="2">E18+F18+G18+H18</f>
        <v>4276.3999999999996</v>
      </c>
      <c r="E18" s="24">
        <v>0</v>
      </c>
      <c r="F18" s="24">
        <v>3476.4</v>
      </c>
      <c r="G18" s="24">
        <v>800</v>
      </c>
      <c r="H18" s="25">
        <v>0</v>
      </c>
      <c r="I18" s="101"/>
      <c r="J18" s="101"/>
      <c r="K18" s="101"/>
      <c r="L18" s="101"/>
    </row>
    <row r="19" spans="1:17" s="23" customFormat="1" ht="22.5" customHeight="1">
      <c r="A19" s="103"/>
      <c r="B19" s="104"/>
      <c r="C19" s="36">
        <v>2025</v>
      </c>
      <c r="D19" s="24">
        <f t="shared" si="0"/>
        <v>800</v>
      </c>
      <c r="E19" s="24">
        <v>0</v>
      </c>
      <c r="F19" s="24"/>
      <c r="G19" s="24">
        <v>800</v>
      </c>
      <c r="H19" s="25">
        <v>0</v>
      </c>
      <c r="I19" s="101"/>
      <c r="J19" s="101"/>
      <c r="K19" s="101"/>
      <c r="L19" s="101"/>
    </row>
    <row r="20" spans="1:17" s="23" customFormat="1" ht="15">
      <c r="A20" s="116" t="s">
        <v>38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</row>
    <row r="21" spans="1:17" s="23" customFormat="1" ht="18.75" customHeight="1">
      <c r="A21" s="102" t="s">
        <v>63</v>
      </c>
      <c r="B21" s="104" t="s">
        <v>31</v>
      </c>
      <c r="C21" s="36">
        <v>2022</v>
      </c>
      <c r="D21" s="24">
        <f t="shared" ref="D21:D24" si="3">E21+F21+G21+H21</f>
        <v>6891.4</v>
      </c>
      <c r="E21" s="24">
        <v>0</v>
      </c>
      <c r="F21" s="24">
        <v>0</v>
      </c>
      <c r="G21" s="24">
        <f>7091.4-200</f>
        <v>6891.4</v>
      </c>
      <c r="H21" s="25">
        <v>0</v>
      </c>
      <c r="I21" s="101">
        <v>473</v>
      </c>
      <c r="J21" s="101" t="s">
        <v>19</v>
      </c>
      <c r="K21" s="101">
        <v>241</v>
      </c>
      <c r="L21" s="101"/>
      <c r="M21" s="35"/>
      <c r="N21" s="35"/>
      <c r="O21" s="35"/>
      <c r="P21" s="35"/>
      <c r="Q21" s="35"/>
    </row>
    <row r="22" spans="1:17" s="23" customFormat="1" ht="18.75" customHeight="1">
      <c r="A22" s="102"/>
      <c r="B22" s="104"/>
      <c r="C22" s="36">
        <v>2023</v>
      </c>
      <c r="D22" s="24">
        <f t="shared" si="3"/>
        <v>5458.7</v>
      </c>
      <c r="E22" s="24">
        <v>0</v>
      </c>
      <c r="F22" s="24">
        <v>0</v>
      </c>
      <c r="G22" s="24">
        <v>5458.7</v>
      </c>
      <c r="H22" s="25">
        <v>0</v>
      </c>
      <c r="I22" s="101"/>
      <c r="J22" s="101"/>
      <c r="K22" s="101"/>
      <c r="L22" s="101"/>
      <c r="P22" s="27"/>
    </row>
    <row r="23" spans="1:17" s="23" customFormat="1" ht="18.75" customHeight="1">
      <c r="A23" s="102"/>
      <c r="B23" s="104"/>
      <c r="C23" s="36">
        <v>2024</v>
      </c>
      <c r="D23" s="24">
        <f t="shared" ref="D23" si="4">E23+F23+G23+H23</f>
        <v>5329</v>
      </c>
      <c r="E23" s="24">
        <v>0</v>
      </c>
      <c r="F23" s="24">
        <v>0</v>
      </c>
      <c r="G23" s="24">
        <v>5329</v>
      </c>
      <c r="H23" s="25">
        <v>0</v>
      </c>
      <c r="I23" s="101"/>
      <c r="J23" s="101"/>
      <c r="K23" s="101"/>
      <c r="L23" s="101"/>
      <c r="P23" s="27"/>
    </row>
    <row r="24" spans="1:17" s="23" customFormat="1" ht="17.25" customHeight="1">
      <c r="A24" s="103"/>
      <c r="B24" s="104"/>
      <c r="C24" s="36">
        <v>2025</v>
      </c>
      <c r="D24" s="24">
        <f t="shared" si="3"/>
        <v>5329</v>
      </c>
      <c r="E24" s="24">
        <v>0</v>
      </c>
      <c r="F24" s="24">
        <v>0</v>
      </c>
      <c r="G24" s="24">
        <v>5329</v>
      </c>
      <c r="H24" s="25">
        <v>0</v>
      </c>
      <c r="I24" s="101"/>
      <c r="J24" s="101"/>
      <c r="K24" s="101"/>
      <c r="L24" s="101"/>
      <c r="P24" s="27"/>
      <c r="Q24" s="27"/>
    </row>
    <row r="25" spans="1:17" s="23" customFormat="1" ht="21.75" customHeight="1">
      <c r="A25" s="102" t="s">
        <v>64</v>
      </c>
      <c r="B25" s="104" t="s">
        <v>43</v>
      </c>
      <c r="C25" s="70">
        <v>2022</v>
      </c>
      <c r="D25" s="24">
        <f t="shared" ref="D25:D36" si="5">E25+F25+G25+H25</f>
        <v>20696.151740000001</v>
      </c>
      <c r="E25" s="24">
        <v>0</v>
      </c>
      <c r="F25" s="24">
        <v>0</v>
      </c>
      <c r="G25" s="24">
        <f>21266.15174-570</f>
        <v>20696.151740000001</v>
      </c>
      <c r="H25" s="25">
        <v>0</v>
      </c>
      <c r="I25" s="101">
        <v>473</v>
      </c>
      <c r="J25" s="101" t="s">
        <v>32</v>
      </c>
      <c r="K25" s="101">
        <v>241</v>
      </c>
      <c r="L25" s="101"/>
    </row>
    <row r="26" spans="1:17" s="23" customFormat="1" ht="21.75" customHeight="1">
      <c r="A26" s="102"/>
      <c r="B26" s="104"/>
      <c r="C26" s="70">
        <v>2023</v>
      </c>
      <c r="D26" s="24">
        <f t="shared" si="5"/>
        <v>8185.2</v>
      </c>
      <c r="E26" s="24">
        <v>0</v>
      </c>
      <c r="F26" s="24">
        <v>0</v>
      </c>
      <c r="G26" s="24">
        <v>8185.2</v>
      </c>
      <c r="H26" s="25">
        <v>0</v>
      </c>
      <c r="I26" s="101"/>
      <c r="J26" s="101"/>
      <c r="K26" s="101"/>
      <c r="L26" s="101"/>
    </row>
    <row r="27" spans="1:17" s="23" customFormat="1" ht="21.75" customHeight="1">
      <c r="A27" s="102"/>
      <c r="B27" s="104"/>
      <c r="C27" s="70">
        <v>2024</v>
      </c>
      <c r="D27" s="24">
        <f t="shared" ref="D27" si="6">E27+F27+G27+H27</f>
        <v>8185.2</v>
      </c>
      <c r="E27" s="24">
        <v>0</v>
      </c>
      <c r="F27" s="24">
        <v>0</v>
      </c>
      <c r="G27" s="24">
        <v>8185.2</v>
      </c>
      <c r="H27" s="25">
        <v>0</v>
      </c>
      <c r="I27" s="101"/>
      <c r="J27" s="101"/>
      <c r="K27" s="101"/>
      <c r="L27" s="101"/>
    </row>
    <row r="28" spans="1:17" s="23" customFormat="1" ht="21.75" customHeight="1">
      <c r="A28" s="103"/>
      <c r="B28" s="104"/>
      <c r="C28" s="70">
        <v>2025</v>
      </c>
      <c r="D28" s="24">
        <f t="shared" si="5"/>
        <v>8185.2</v>
      </c>
      <c r="E28" s="24">
        <v>0</v>
      </c>
      <c r="F28" s="24">
        <v>0</v>
      </c>
      <c r="G28" s="24">
        <v>8185.2</v>
      </c>
      <c r="H28" s="25">
        <v>0</v>
      </c>
      <c r="I28" s="101"/>
      <c r="J28" s="101"/>
      <c r="K28" s="101"/>
      <c r="L28" s="101"/>
    </row>
    <row r="29" spans="1:17" s="23" customFormat="1" ht="87.75" customHeight="1">
      <c r="A29" s="88" t="s">
        <v>65</v>
      </c>
      <c r="B29" s="89" t="s">
        <v>126</v>
      </c>
      <c r="C29" s="86">
        <v>2022</v>
      </c>
      <c r="D29" s="24">
        <f>E29+F29+G29+H29</f>
        <v>0</v>
      </c>
      <c r="E29" s="24">
        <v>0</v>
      </c>
      <c r="F29" s="24">
        <v>0</v>
      </c>
      <c r="G29" s="24">
        <v>0</v>
      </c>
      <c r="H29" s="25">
        <v>0</v>
      </c>
      <c r="I29" s="86"/>
      <c r="J29" s="86"/>
      <c r="K29" s="86"/>
      <c r="L29" s="86"/>
    </row>
    <row r="30" spans="1:17" s="23" customFormat="1" ht="15.75" customHeight="1">
      <c r="A30" s="72">
        <v>1</v>
      </c>
      <c r="B30" s="72">
        <v>2</v>
      </c>
      <c r="C30" s="72">
        <v>3</v>
      </c>
      <c r="D30" s="72">
        <v>4</v>
      </c>
      <c r="E30" s="72">
        <v>5</v>
      </c>
      <c r="F30" s="72">
        <v>6</v>
      </c>
      <c r="G30" s="72">
        <v>7</v>
      </c>
      <c r="H30" s="72">
        <v>8</v>
      </c>
      <c r="I30" s="70">
        <v>9</v>
      </c>
      <c r="J30" s="70">
        <v>10</v>
      </c>
      <c r="K30" s="70">
        <v>11</v>
      </c>
      <c r="L30" s="70">
        <v>12</v>
      </c>
    </row>
    <row r="31" spans="1:17" s="23" customFormat="1" ht="101.25" customHeight="1">
      <c r="A31" s="88" t="s">
        <v>66</v>
      </c>
      <c r="B31" s="71" t="s">
        <v>106</v>
      </c>
      <c r="C31" s="40">
        <v>2022</v>
      </c>
      <c r="D31" s="24">
        <f t="shared" ref="D31:D35" si="7">E31+F31+G31+H31</f>
        <v>570</v>
      </c>
      <c r="E31" s="24">
        <v>0</v>
      </c>
      <c r="F31" s="24">
        <v>0</v>
      </c>
      <c r="G31" s="24">
        <v>570</v>
      </c>
      <c r="H31" s="25">
        <v>0</v>
      </c>
      <c r="I31" s="40">
        <v>473</v>
      </c>
      <c r="J31" s="40" t="s">
        <v>94</v>
      </c>
      <c r="K31" s="40">
        <v>241</v>
      </c>
      <c r="L31" s="40"/>
    </row>
    <row r="32" spans="1:17" s="23" customFormat="1" ht="15.75" customHeight="1">
      <c r="A32" s="106" t="s">
        <v>67</v>
      </c>
      <c r="B32" s="109" t="s">
        <v>40</v>
      </c>
      <c r="C32" s="74">
        <v>2022</v>
      </c>
      <c r="D32" s="24">
        <f t="shared" ref="D32:D34" si="8">E32+F32+G32+H32</f>
        <v>377.2</v>
      </c>
      <c r="E32" s="24">
        <v>0</v>
      </c>
      <c r="F32" s="24">
        <v>0</v>
      </c>
      <c r="G32" s="24">
        <v>377.2</v>
      </c>
      <c r="H32" s="25">
        <v>0</v>
      </c>
      <c r="I32" s="90">
        <v>473</v>
      </c>
      <c r="J32" s="90" t="s">
        <v>59</v>
      </c>
      <c r="K32" s="90">
        <v>241</v>
      </c>
      <c r="L32" s="90"/>
    </row>
    <row r="33" spans="1:17" s="23" customFormat="1" ht="17.25" customHeight="1">
      <c r="A33" s="107"/>
      <c r="B33" s="110"/>
      <c r="C33" s="74">
        <v>2023</v>
      </c>
      <c r="D33" s="24">
        <f t="shared" si="8"/>
        <v>1878.4</v>
      </c>
      <c r="E33" s="24">
        <v>0</v>
      </c>
      <c r="F33" s="24">
        <v>0</v>
      </c>
      <c r="G33" s="24">
        <v>1878.4</v>
      </c>
      <c r="H33" s="25">
        <v>0</v>
      </c>
      <c r="I33" s="91"/>
      <c r="J33" s="91"/>
      <c r="K33" s="91"/>
      <c r="L33" s="91"/>
    </row>
    <row r="34" spans="1:17" s="23" customFormat="1" ht="13.5" customHeight="1">
      <c r="A34" s="107"/>
      <c r="B34" s="110"/>
      <c r="C34" s="74">
        <v>2024</v>
      </c>
      <c r="D34" s="24">
        <f t="shared" si="8"/>
        <v>1878.4</v>
      </c>
      <c r="E34" s="24">
        <v>0</v>
      </c>
      <c r="F34" s="24">
        <v>0</v>
      </c>
      <c r="G34" s="24">
        <v>1878.4</v>
      </c>
      <c r="H34" s="25">
        <v>0</v>
      </c>
      <c r="I34" s="91"/>
      <c r="J34" s="91"/>
      <c r="K34" s="91"/>
      <c r="L34" s="91"/>
    </row>
    <row r="35" spans="1:17" s="23" customFormat="1" ht="27.75" customHeight="1">
      <c r="A35" s="108"/>
      <c r="B35" s="111"/>
      <c r="C35" s="54">
        <v>2025</v>
      </c>
      <c r="D35" s="24">
        <f t="shared" si="7"/>
        <v>1878.4</v>
      </c>
      <c r="E35" s="24">
        <v>0</v>
      </c>
      <c r="F35" s="24">
        <v>0</v>
      </c>
      <c r="G35" s="24">
        <v>1878.4</v>
      </c>
      <c r="H35" s="25">
        <v>0</v>
      </c>
      <c r="I35" s="92"/>
      <c r="J35" s="92"/>
      <c r="K35" s="92"/>
      <c r="L35" s="92"/>
    </row>
    <row r="36" spans="1:17" s="23" customFormat="1" ht="32.25" customHeight="1">
      <c r="A36" s="102" t="s">
        <v>68</v>
      </c>
      <c r="B36" s="104" t="s">
        <v>47</v>
      </c>
      <c r="C36" s="36">
        <v>2022</v>
      </c>
      <c r="D36" s="24">
        <f t="shared" si="5"/>
        <v>17583.5</v>
      </c>
      <c r="E36" s="26">
        <v>16745.7</v>
      </c>
      <c r="F36" s="26">
        <v>697.8</v>
      </c>
      <c r="G36" s="26">
        <v>140</v>
      </c>
      <c r="H36" s="25">
        <v>0</v>
      </c>
      <c r="I36" s="101">
        <v>473</v>
      </c>
      <c r="J36" s="101" t="s">
        <v>20</v>
      </c>
      <c r="K36" s="101">
        <v>241</v>
      </c>
      <c r="L36" s="101"/>
    </row>
    <row r="37" spans="1:17" s="23" customFormat="1" ht="32.25" customHeight="1">
      <c r="A37" s="102"/>
      <c r="B37" s="104"/>
      <c r="C37" s="74">
        <v>2023</v>
      </c>
      <c r="D37" s="24">
        <f>E37+F37+G37+H37</f>
        <v>0</v>
      </c>
      <c r="E37" s="26">
        <v>0</v>
      </c>
      <c r="F37" s="26">
        <v>0</v>
      </c>
      <c r="G37" s="26">
        <v>0</v>
      </c>
      <c r="H37" s="25">
        <v>0</v>
      </c>
      <c r="I37" s="101"/>
      <c r="J37" s="101"/>
      <c r="K37" s="101"/>
      <c r="L37" s="101"/>
    </row>
    <row r="38" spans="1:17" s="23" customFormat="1" ht="38.25" customHeight="1">
      <c r="A38" s="102"/>
      <c r="B38" s="104"/>
      <c r="C38" s="36">
        <v>2024</v>
      </c>
      <c r="D38" s="24">
        <f t="shared" ref="D38:D57" si="9">E38+F38+G38+H38</f>
        <v>21141.399999999998</v>
      </c>
      <c r="E38" s="26">
        <v>20161.3</v>
      </c>
      <c r="F38" s="26">
        <v>840.1</v>
      </c>
      <c r="G38" s="26">
        <v>140</v>
      </c>
      <c r="H38" s="25">
        <v>0</v>
      </c>
      <c r="I38" s="101"/>
      <c r="J38" s="101"/>
      <c r="K38" s="101"/>
      <c r="L38" s="101"/>
    </row>
    <row r="39" spans="1:17" s="23" customFormat="1" ht="36" customHeight="1">
      <c r="A39" s="102" t="s">
        <v>69</v>
      </c>
      <c r="B39" s="104" t="s">
        <v>44</v>
      </c>
      <c r="C39" s="36">
        <v>2022</v>
      </c>
      <c r="D39" s="24">
        <f t="shared" si="9"/>
        <v>5663.9</v>
      </c>
      <c r="E39" s="25">
        <v>5321.1691199999996</v>
      </c>
      <c r="F39" s="25">
        <v>221.73088000000001</v>
      </c>
      <c r="G39" s="25">
        <v>121</v>
      </c>
      <c r="H39" s="25">
        <v>0</v>
      </c>
      <c r="I39" s="101">
        <v>473</v>
      </c>
      <c r="J39" s="101" t="s">
        <v>60</v>
      </c>
      <c r="K39" s="101">
        <v>241</v>
      </c>
      <c r="L39" s="101"/>
    </row>
    <row r="40" spans="1:17" s="23" customFormat="1" ht="35.25" customHeight="1">
      <c r="A40" s="102"/>
      <c r="B40" s="104"/>
      <c r="C40" s="90">
        <v>2023</v>
      </c>
      <c r="D40" s="97">
        <f t="shared" ref="D40" si="10">E40+F40+G40+H40</f>
        <v>575.4</v>
      </c>
      <c r="E40" s="99">
        <v>537.70000000000005</v>
      </c>
      <c r="F40" s="99">
        <v>22.4</v>
      </c>
      <c r="G40" s="99">
        <v>15.3</v>
      </c>
      <c r="H40" s="99">
        <v>0</v>
      </c>
      <c r="I40" s="101"/>
      <c r="J40" s="101"/>
      <c r="K40" s="101"/>
      <c r="L40" s="101"/>
    </row>
    <row r="41" spans="1:17" s="23" customFormat="1" ht="58.5" customHeight="1">
      <c r="A41" s="102"/>
      <c r="B41" s="104"/>
      <c r="C41" s="92"/>
      <c r="D41" s="98"/>
      <c r="E41" s="100"/>
      <c r="F41" s="100"/>
      <c r="G41" s="100"/>
      <c r="H41" s="100"/>
      <c r="I41" s="101"/>
      <c r="J41" s="101"/>
      <c r="K41" s="101"/>
      <c r="L41" s="101"/>
    </row>
    <row r="42" spans="1:17" s="23" customFormat="1" ht="89.25" customHeight="1">
      <c r="A42" s="87" t="s">
        <v>70</v>
      </c>
      <c r="B42" s="55" t="s">
        <v>91</v>
      </c>
      <c r="C42" s="54">
        <v>2024</v>
      </c>
      <c r="D42" s="24">
        <f t="shared" ref="D42" si="11">E42+F42+G42+H42</f>
        <v>21114</v>
      </c>
      <c r="E42" s="26">
        <v>20264.5</v>
      </c>
      <c r="F42" s="26">
        <v>844.5</v>
      </c>
      <c r="G42" s="26">
        <v>5</v>
      </c>
      <c r="H42" s="25">
        <v>0</v>
      </c>
      <c r="I42" s="54">
        <v>473</v>
      </c>
      <c r="J42" s="56" t="s">
        <v>57</v>
      </c>
      <c r="K42" s="54">
        <v>241</v>
      </c>
      <c r="L42" s="54"/>
    </row>
    <row r="43" spans="1:17" s="23" customFormat="1" ht="66" customHeight="1">
      <c r="A43" s="128" t="s">
        <v>71</v>
      </c>
      <c r="B43" s="129" t="s">
        <v>51</v>
      </c>
      <c r="C43" s="30">
        <v>2022</v>
      </c>
      <c r="D43" s="31">
        <f t="shared" si="9"/>
        <v>405835.58</v>
      </c>
      <c r="E43" s="31">
        <v>0</v>
      </c>
      <c r="F43" s="31">
        <v>405795</v>
      </c>
      <c r="G43" s="31">
        <v>40.58</v>
      </c>
      <c r="H43" s="32">
        <v>0</v>
      </c>
      <c r="I43" s="120">
        <v>469</v>
      </c>
      <c r="J43" s="120" t="s">
        <v>56</v>
      </c>
      <c r="K43" s="120">
        <v>310</v>
      </c>
      <c r="L43" s="123"/>
      <c r="M43" s="33"/>
      <c r="N43" s="33"/>
      <c r="O43" s="33"/>
      <c r="P43" s="33"/>
      <c r="Q43" s="33"/>
    </row>
    <row r="44" spans="1:17" s="23" customFormat="1" ht="54.75" customHeight="1">
      <c r="A44" s="128"/>
      <c r="B44" s="129"/>
      <c r="C44" s="30">
        <v>2023</v>
      </c>
      <c r="D44" s="31">
        <f t="shared" si="9"/>
        <v>735000</v>
      </c>
      <c r="E44" s="31">
        <v>0</v>
      </c>
      <c r="F44" s="31">
        <v>735000</v>
      </c>
      <c r="G44" s="31">
        <v>0</v>
      </c>
      <c r="H44" s="31">
        <v>0</v>
      </c>
      <c r="I44" s="120"/>
      <c r="J44" s="120"/>
      <c r="K44" s="120"/>
      <c r="L44" s="123"/>
      <c r="M44" s="33"/>
      <c r="N44" s="33"/>
      <c r="O44" s="33"/>
      <c r="P44" s="33"/>
      <c r="Q44" s="33"/>
    </row>
    <row r="45" spans="1:17" s="23" customFormat="1" ht="63.75" customHeight="1">
      <c r="A45" s="128"/>
      <c r="B45" s="129"/>
      <c r="C45" s="30">
        <v>2024</v>
      </c>
      <c r="D45" s="31">
        <f t="shared" ref="D45" si="12">E45+F45+G45+H45</f>
        <v>234000</v>
      </c>
      <c r="E45" s="31">
        <v>0</v>
      </c>
      <c r="F45" s="31">
        <v>234000</v>
      </c>
      <c r="G45" s="31">
        <v>0</v>
      </c>
      <c r="H45" s="31">
        <v>0</v>
      </c>
      <c r="I45" s="120"/>
      <c r="J45" s="120"/>
      <c r="K45" s="120"/>
      <c r="L45" s="123"/>
      <c r="M45" s="33"/>
      <c r="N45" s="33"/>
      <c r="O45" s="33"/>
      <c r="P45" s="33"/>
      <c r="Q45" s="33"/>
    </row>
    <row r="46" spans="1:17" s="23" customFormat="1" ht="15" customHeight="1">
      <c r="A46" s="61">
        <v>1</v>
      </c>
      <c r="B46" s="61">
        <v>2</v>
      </c>
      <c r="C46" s="61">
        <v>3</v>
      </c>
      <c r="D46" s="61">
        <v>4</v>
      </c>
      <c r="E46" s="61">
        <v>5</v>
      </c>
      <c r="F46" s="61">
        <v>6</v>
      </c>
      <c r="G46" s="61">
        <v>7</v>
      </c>
      <c r="H46" s="61">
        <v>8</v>
      </c>
      <c r="I46" s="58">
        <v>9</v>
      </c>
      <c r="J46" s="58">
        <v>10</v>
      </c>
      <c r="K46" s="58">
        <v>11</v>
      </c>
      <c r="L46" s="58">
        <v>12</v>
      </c>
      <c r="M46" s="33"/>
      <c r="N46" s="33"/>
      <c r="O46" s="33"/>
      <c r="P46" s="33"/>
      <c r="Q46" s="33"/>
    </row>
    <row r="47" spans="1:17" s="23" customFormat="1" ht="48.75" customHeight="1">
      <c r="A47" s="128" t="s">
        <v>92</v>
      </c>
      <c r="B47" s="129" t="s">
        <v>87</v>
      </c>
      <c r="C47" s="30">
        <v>2022</v>
      </c>
      <c r="D47" s="31">
        <f t="shared" ref="D47:D49" si="13">E47+F47+G47+H47</f>
        <v>156.43</v>
      </c>
      <c r="E47" s="31">
        <v>0</v>
      </c>
      <c r="F47" s="31">
        <v>156.43</v>
      </c>
      <c r="G47" s="31">
        <v>0</v>
      </c>
      <c r="H47" s="32">
        <v>0</v>
      </c>
      <c r="I47" s="120">
        <v>469</v>
      </c>
      <c r="J47" s="120" t="s">
        <v>55</v>
      </c>
      <c r="K47" s="120">
        <v>310</v>
      </c>
      <c r="L47" s="123"/>
    </row>
    <row r="48" spans="1:17" s="23" customFormat="1" ht="45" customHeight="1">
      <c r="A48" s="128"/>
      <c r="B48" s="129"/>
      <c r="C48" s="30">
        <v>2023</v>
      </c>
      <c r="D48" s="31">
        <f t="shared" si="13"/>
        <v>0</v>
      </c>
      <c r="E48" s="31">
        <v>0</v>
      </c>
      <c r="F48" s="31">
        <v>0</v>
      </c>
      <c r="G48" s="31">
        <v>0</v>
      </c>
      <c r="H48" s="31">
        <v>0</v>
      </c>
      <c r="I48" s="120"/>
      <c r="J48" s="120"/>
      <c r="K48" s="120"/>
      <c r="L48" s="123"/>
    </row>
    <row r="49" spans="1:17" s="23" customFormat="1" ht="27.75" customHeight="1">
      <c r="A49" s="128"/>
      <c r="B49" s="129"/>
      <c r="C49" s="30">
        <v>2024</v>
      </c>
      <c r="D49" s="31">
        <f t="shared" si="13"/>
        <v>0</v>
      </c>
      <c r="E49" s="31">
        <v>0</v>
      </c>
      <c r="F49" s="31">
        <v>0</v>
      </c>
      <c r="G49" s="31">
        <v>0</v>
      </c>
      <c r="H49" s="31">
        <v>0</v>
      </c>
      <c r="I49" s="120"/>
      <c r="J49" s="120"/>
      <c r="K49" s="120"/>
      <c r="L49" s="123"/>
    </row>
    <row r="50" spans="1:17" s="23" customFormat="1" ht="18.75" customHeight="1">
      <c r="A50" s="124" t="s">
        <v>125</v>
      </c>
      <c r="B50" s="126" t="s">
        <v>107</v>
      </c>
      <c r="C50" s="93">
        <v>2022</v>
      </c>
      <c r="D50" s="95">
        <f t="shared" ref="D50" si="14">E50+F50+G50+H50</f>
        <v>9872.7000000000007</v>
      </c>
      <c r="E50" s="95">
        <v>0</v>
      </c>
      <c r="F50" s="95">
        <v>0</v>
      </c>
      <c r="G50" s="95">
        <v>9872.7000000000007</v>
      </c>
      <c r="H50" s="95">
        <v>0</v>
      </c>
      <c r="I50" s="93">
        <v>473</v>
      </c>
      <c r="J50" s="93" t="s">
        <v>110</v>
      </c>
      <c r="K50" s="93">
        <v>241</v>
      </c>
      <c r="L50" s="121"/>
    </row>
    <row r="51" spans="1:17" s="23" customFormat="1" ht="27.75" customHeight="1">
      <c r="A51" s="125"/>
      <c r="B51" s="127"/>
      <c r="C51" s="94"/>
      <c r="D51" s="96"/>
      <c r="E51" s="96"/>
      <c r="F51" s="96"/>
      <c r="G51" s="96"/>
      <c r="H51" s="96"/>
      <c r="I51" s="94"/>
      <c r="J51" s="94"/>
      <c r="K51" s="94"/>
      <c r="L51" s="122"/>
    </row>
    <row r="52" spans="1:17" s="23" customFormat="1" ht="15">
      <c r="A52" s="105" t="s">
        <v>14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</row>
    <row r="53" spans="1:17" s="23" customFormat="1" ht="16.5" customHeight="1">
      <c r="A53" s="102" t="s">
        <v>72</v>
      </c>
      <c r="B53" s="104" t="s">
        <v>3</v>
      </c>
      <c r="C53" s="36">
        <v>2022</v>
      </c>
      <c r="D53" s="24">
        <f t="shared" ref="D53:D56" si="15">E53+F53+G53+H53</f>
        <v>2000</v>
      </c>
      <c r="E53" s="25">
        <v>0</v>
      </c>
      <c r="F53" s="25">
        <v>0</v>
      </c>
      <c r="G53" s="25">
        <v>2000</v>
      </c>
      <c r="H53" s="25">
        <v>0</v>
      </c>
      <c r="I53" s="101">
        <v>473</v>
      </c>
      <c r="J53" s="101" t="s">
        <v>21</v>
      </c>
      <c r="K53" s="101">
        <v>296</v>
      </c>
      <c r="L53" s="101"/>
      <c r="M53" s="35"/>
      <c r="N53" s="35"/>
      <c r="O53" s="35"/>
      <c r="P53" s="35"/>
      <c r="Q53" s="35"/>
    </row>
    <row r="54" spans="1:17" s="23" customFormat="1" ht="16.5" customHeight="1">
      <c r="A54" s="102"/>
      <c r="B54" s="104"/>
      <c r="C54" s="36">
        <v>2023</v>
      </c>
      <c r="D54" s="24">
        <f t="shared" si="15"/>
        <v>2000</v>
      </c>
      <c r="E54" s="25">
        <v>0</v>
      </c>
      <c r="F54" s="25">
        <v>0</v>
      </c>
      <c r="G54" s="25">
        <v>2000</v>
      </c>
      <c r="H54" s="25">
        <v>0</v>
      </c>
      <c r="I54" s="101"/>
      <c r="J54" s="101"/>
      <c r="K54" s="101"/>
      <c r="L54" s="101"/>
    </row>
    <row r="55" spans="1:17" s="23" customFormat="1" ht="16.5" customHeight="1">
      <c r="A55" s="102"/>
      <c r="B55" s="104"/>
      <c r="C55" s="36">
        <v>2024</v>
      </c>
      <c r="D55" s="24">
        <f t="shared" ref="D55" si="16">E55+F55+G55+H55</f>
        <v>2000</v>
      </c>
      <c r="E55" s="25">
        <v>0</v>
      </c>
      <c r="F55" s="25">
        <v>0</v>
      </c>
      <c r="G55" s="25">
        <v>2000</v>
      </c>
      <c r="H55" s="25">
        <v>0</v>
      </c>
      <c r="I55" s="101"/>
      <c r="J55" s="101"/>
      <c r="K55" s="101"/>
      <c r="L55" s="101"/>
    </row>
    <row r="56" spans="1:17" s="23" customFormat="1" ht="16.5" customHeight="1">
      <c r="A56" s="103"/>
      <c r="B56" s="104"/>
      <c r="C56" s="36">
        <v>2025</v>
      </c>
      <c r="D56" s="24">
        <f t="shared" si="15"/>
        <v>2000</v>
      </c>
      <c r="E56" s="25">
        <v>0</v>
      </c>
      <c r="F56" s="25">
        <v>0</v>
      </c>
      <c r="G56" s="25">
        <v>2000</v>
      </c>
      <c r="H56" s="25">
        <v>0</v>
      </c>
      <c r="I56" s="101"/>
      <c r="J56" s="101"/>
      <c r="K56" s="101"/>
      <c r="L56" s="101"/>
    </row>
    <row r="57" spans="1:17" s="23" customFormat="1" ht="18.75" customHeight="1">
      <c r="A57" s="102" t="s">
        <v>73</v>
      </c>
      <c r="B57" s="104" t="s">
        <v>4</v>
      </c>
      <c r="C57" s="36">
        <v>2022</v>
      </c>
      <c r="D57" s="24">
        <f t="shared" si="9"/>
        <v>522784.71</v>
      </c>
      <c r="E57" s="25">
        <v>522784.71</v>
      </c>
      <c r="F57" s="25">
        <v>0</v>
      </c>
      <c r="G57" s="25">
        <v>0</v>
      </c>
      <c r="H57" s="25">
        <v>0</v>
      </c>
      <c r="I57" s="101">
        <v>473</v>
      </c>
      <c r="J57" s="101" t="s">
        <v>22</v>
      </c>
      <c r="K57" s="101">
        <v>241</v>
      </c>
      <c r="L57" s="101"/>
    </row>
    <row r="58" spans="1:17" s="23" customFormat="1" ht="21" customHeight="1">
      <c r="A58" s="102"/>
      <c r="B58" s="104"/>
      <c r="C58" s="36">
        <v>2023</v>
      </c>
      <c r="D58" s="24">
        <f t="shared" ref="D58:D59" si="17">E58+F58+G58+H58</f>
        <v>522784.71</v>
      </c>
      <c r="E58" s="25">
        <v>522784.71</v>
      </c>
      <c r="F58" s="25">
        <v>0</v>
      </c>
      <c r="G58" s="25">
        <v>0</v>
      </c>
      <c r="H58" s="25">
        <v>0</v>
      </c>
      <c r="I58" s="101"/>
      <c r="J58" s="101"/>
      <c r="K58" s="101"/>
      <c r="L58" s="101"/>
    </row>
    <row r="59" spans="1:17" s="23" customFormat="1" ht="21" customHeight="1">
      <c r="A59" s="103"/>
      <c r="B59" s="104"/>
      <c r="C59" s="36">
        <v>2024</v>
      </c>
      <c r="D59" s="24">
        <f t="shared" si="17"/>
        <v>525013.28</v>
      </c>
      <c r="E59" s="25">
        <v>525013.28</v>
      </c>
      <c r="F59" s="25">
        <v>0</v>
      </c>
      <c r="G59" s="25">
        <v>0</v>
      </c>
      <c r="H59" s="25">
        <v>0</v>
      </c>
      <c r="I59" s="101"/>
      <c r="J59" s="101"/>
      <c r="K59" s="101"/>
      <c r="L59" s="101"/>
    </row>
    <row r="60" spans="1:17" s="23" customFormat="1" ht="24" customHeight="1">
      <c r="A60" s="103"/>
      <c r="B60" s="104"/>
      <c r="C60" s="36">
        <v>2022</v>
      </c>
      <c r="D60" s="24">
        <f t="shared" ref="D60:D62" si="18">E60+F60+G60+H60</f>
        <v>1707</v>
      </c>
      <c r="E60" s="25">
        <v>1707</v>
      </c>
      <c r="F60" s="25">
        <v>0</v>
      </c>
      <c r="G60" s="25">
        <v>0</v>
      </c>
      <c r="H60" s="25">
        <v>0</v>
      </c>
      <c r="I60" s="101">
        <v>478</v>
      </c>
      <c r="J60" s="101" t="s">
        <v>23</v>
      </c>
      <c r="K60" s="101">
        <v>241</v>
      </c>
      <c r="L60" s="101"/>
    </row>
    <row r="61" spans="1:17" s="23" customFormat="1" ht="25.5" customHeight="1">
      <c r="A61" s="103"/>
      <c r="B61" s="104"/>
      <c r="C61" s="36">
        <v>2023</v>
      </c>
      <c r="D61" s="24">
        <f t="shared" si="18"/>
        <v>1707</v>
      </c>
      <c r="E61" s="25">
        <v>1707</v>
      </c>
      <c r="F61" s="25">
        <v>0</v>
      </c>
      <c r="G61" s="25">
        <v>0</v>
      </c>
      <c r="H61" s="25">
        <v>0</v>
      </c>
      <c r="I61" s="101"/>
      <c r="J61" s="101"/>
      <c r="K61" s="101"/>
      <c r="L61" s="101"/>
    </row>
    <row r="62" spans="1:17" s="23" customFormat="1" ht="36" customHeight="1">
      <c r="A62" s="103"/>
      <c r="B62" s="104"/>
      <c r="C62" s="36">
        <v>2024</v>
      </c>
      <c r="D62" s="24">
        <f t="shared" si="18"/>
        <v>1707</v>
      </c>
      <c r="E62" s="25">
        <v>1707</v>
      </c>
      <c r="F62" s="25">
        <v>0</v>
      </c>
      <c r="G62" s="25">
        <v>0</v>
      </c>
      <c r="H62" s="25">
        <v>0</v>
      </c>
      <c r="I62" s="101"/>
      <c r="J62" s="101"/>
      <c r="K62" s="101"/>
      <c r="L62" s="101"/>
    </row>
    <row r="63" spans="1:17" s="23" customFormat="1" ht="15">
      <c r="A63" s="105" t="s">
        <v>105</v>
      </c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</row>
    <row r="64" spans="1:17" s="23" customFormat="1" ht="18.75" customHeight="1">
      <c r="A64" s="102" t="s">
        <v>74</v>
      </c>
      <c r="B64" s="104" t="s">
        <v>45</v>
      </c>
      <c r="C64" s="36">
        <v>2022</v>
      </c>
      <c r="D64" s="24">
        <f t="shared" ref="D64:D67" si="19">E64+F64+G64+H64</f>
        <v>1000</v>
      </c>
      <c r="E64" s="25">
        <v>0</v>
      </c>
      <c r="F64" s="25">
        <v>0</v>
      </c>
      <c r="G64" s="25">
        <v>1000</v>
      </c>
      <c r="H64" s="25">
        <v>0</v>
      </c>
      <c r="I64" s="101">
        <v>473</v>
      </c>
      <c r="J64" s="101" t="s">
        <v>24</v>
      </c>
      <c r="K64" s="101">
        <v>296</v>
      </c>
      <c r="L64" s="101"/>
    </row>
    <row r="65" spans="1:16" s="23" customFormat="1" ht="18.75" customHeight="1">
      <c r="A65" s="102"/>
      <c r="B65" s="104"/>
      <c r="C65" s="36">
        <v>2023</v>
      </c>
      <c r="D65" s="24">
        <f t="shared" si="19"/>
        <v>1000</v>
      </c>
      <c r="E65" s="25">
        <v>0</v>
      </c>
      <c r="F65" s="25">
        <v>0</v>
      </c>
      <c r="G65" s="25">
        <v>1000</v>
      </c>
      <c r="H65" s="25">
        <v>0</v>
      </c>
      <c r="I65" s="101"/>
      <c r="J65" s="101"/>
      <c r="K65" s="101"/>
      <c r="L65" s="101"/>
      <c r="M65" s="35"/>
      <c r="N65" s="35"/>
      <c r="O65" s="35"/>
      <c r="P65" s="35"/>
    </row>
    <row r="66" spans="1:16" s="23" customFormat="1" ht="18.75" customHeight="1">
      <c r="A66" s="102"/>
      <c r="B66" s="104"/>
      <c r="C66" s="36">
        <v>2024</v>
      </c>
      <c r="D66" s="24">
        <f t="shared" ref="D66" si="20">E66+F66+G66+H66</f>
        <v>1000</v>
      </c>
      <c r="E66" s="25">
        <v>0</v>
      </c>
      <c r="F66" s="25">
        <v>0</v>
      </c>
      <c r="G66" s="25">
        <v>1000</v>
      </c>
      <c r="H66" s="25">
        <v>0</v>
      </c>
      <c r="I66" s="101"/>
      <c r="J66" s="101"/>
      <c r="K66" s="101"/>
      <c r="L66" s="101"/>
    </row>
    <row r="67" spans="1:16" s="23" customFormat="1" ht="14.25" customHeight="1">
      <c r="A67" s="103"/>
      <c r="B67" s="104"/>
      <c r="C67" s="36">
        <v>2025</v>
      </c>
      <c r="D67" s="24">
        <f t="shared" si="19"/>
        <v>1000</v>
      </c>
      <c r="E67" s="25">
        <v>0</v>
      </c>
      <c r="F67" s="25">
        <v>0</v>
      </c>
      <c r="G67" s="25">
        <v>1000</v>
      </c>
      <c r="H67" s="25">
        <v>0</v>
      </c>
      <c r="I67" s="101"/>
      <c r="J67" s="101"/>
      <c r="K67" s="101"/>
      <c r="L67" s="101"/>
    </row>
    <row r="68" spans="1:16" s="23" customFormat="1" ht="17.25" customHeight="1">
      <c r="A68" s="102" t="s">
        <v>75</v>
      </c>
      <c r="B68" s="104" t="s">
        <v>48</v>
      </c>
      <c r="C68" s="36">
        <v>2022</v>
      </c>
      <c r="D68" s="24">
        <f t="shared" ref="D68:D75" si="21">E68+F68+G68+H68</f>
        <v>300</v>
      </c>
      <c r="E68" s="25">
        <v>0</v>
      </c>
      <c r="F68" s="25">
        <v>0</v>
      </c>
      <c r="G68" s="25">
        <v>300</v>
      </c>
      <c r="H68" s="25">
        <v>0</v>
      </c>
      <c r="I68" s="101">
        <v>475</v>
      </c>
      <c r="J68" s="101" t="s">
        <v>25</v>
      </c>
      <c r="K68" s="101">
        <v>246</v>
      </c>
      <c r="L68" s="101"/>
    </row>
    <row r="69" spans="1:16" s="23" customFormat="1" ht="17.25" customHeight="1">
      <c r="A69" s="102"/>
      <c r="B69" s="104"/>
      <c r="C69" s="36">
        <v>2023</v>
      </c>
      <c r="D69" s="24">
        <f t="shared" si="21"/>
        <v>300</v>
      </c>
      <c r="E69" s="25">
        <v>0</v>
      </c>
      <c r="F69" s="25">
        <v>0</v>
      </c>
      <c r="G69" s="25">
        <v>300</v>
      </c>
      <c r="H69" s="25">
        <v>0</v>
      </c>
      <c r="I69" s="101"/>
      <c r="J69" s="101"/>
      <c r="K69" s="101"/>
      <c r="L69" s="101"/>
    </row>
    <row r="70" spans="1:16" s="23" customFormat="1" ht="17.25" customHeight="1">
      <c r="A70" s="102"/>
      <c r="B70" s="104"/>
      <c r="C70" s="36">
        <v>2024</v>
      </c>
      <c r="D70" s="24">
        <f t="shared" ref="D70" si="22">E70+F70+G70+H70</f>
        <v>300</v>
      </c>
      <c r="E70" s="25">
        <v>0</v>
      </c>
      <c r="F70" s="25">
        <v>0</v>
      </c>
      <c r="G70" s="25">
        <v>300</v>
      </c>
      <c r="H70" s="25">
        <v>0</v>
      </c>
      <c r="I70" s="101"/>
      <c r="J70" s="101"/>
      <c r="K70" s="101"/>
      <c r="L70" s="101"/>
    </row>
    <row r="71" spans="1:16" s="23" customFormat="1" ht="24" customHeight="1">
      <c r="A71" s="103"/>
      <c r="B71" s="104"/>
      <c r="C71" s="36">
        <v>2025</v>
      </c>
      <c r="D71" s="24">
        <f t="shared" si="21"/>
        <v>300</v>
      </c>
      <c r="E71" s="25">
        <v>0</v>
      </c>
      <c r="F71" s="25">
        <v>0</v>
      </c>
      <c r="G71" s="25">
        <v>300</v>
      </c>
      <c r="H71" s="25">
        <v>0</v>
      </c>
      <c r="I71" s="101"/>
      <c r="J71" s="101"/>
      <c r="K71" s="101"/>
      <c r="L71" s="101"/>
    </row>
    <row r="72" spans="1:16" s="23" customFormat="1" ht="22.5" customHeight="1">
      <c r="A72" s="102" t="s">
        <v>76</v>
      </c>
      <c r="B72" s="104" t="s">
        <v>49</v>
      </c>
      <c r="C72" s="36">
        <v>2022</v>
      </c>
      <c r="D72" s="24">
        <f t="shared" si="21"/>
        <v>2000</v>
      </c>
      <c r="E72" s="25">
        <v>0</v>
      </c>
      <c r="F72" s="25">
        <v>0</v>
      </c>
      <c r="G72" s="25">
        <v>2000</v>
      </c>
      <c r="H72" s="25">
        <v>0</v>
      </c>
      <c r="I72" s="101">
        <v>473</v>
      </c>
      <c r="J72" s="101" t="s">
        <v>123</v>
      </c>
      <c r="K72" s="101">
        <v>241</v>
      </c>
      <c r="L72" s="101"/>
    </row>
    <row r="73" spans="1:16" s="23" customFormat="1" ht="32.25" customHeight="1">
      <c r="A73" s="102"/>
      <c r="B73" s="104"/>
      <c r="C73" s="36">
        <v>2023</v>
      </c>
      <c r="D73" s="24">
        <f t="shared" si="21"/>
        <v>2000</v>
      </c>
      <c r="E73" s="25">
        <v>0</v>
      </c>
      <c r="F73" s="25">
        <v>0</v>
      </c>
      <c r="G73" s="25">
        <v>2000</v>
      </c>
      <c r="H73" s="25">
        <v>0</v>
      </c>
      <c r="I73" s="101"/>
      <c r="J73" s="101"/>
      <c r="K73" s="101"/>
      <c r="L73" s="101"/>
    </row>
    <row r="74" spans="1:16" s="23" customFormat="1" ht="22.5" customHeight="1">
      <c r="A74" s="102"/>
      <c r="B74" s="104"/>
      <c r="C74" s="36">
        <v>2024</v>
      </c>
      <c r="D74" s="24">
        <f t="shared" ref="D74" si="23">E74+F74+G74+H74</f>
        <v>2000</v>
      </c>
      <c r="E74" s="25">
        <v>0</v>
      </c>
      <c r="F74" s="25">
        <v>0</v>
      </c>
      <c r="G74" s="25">
        <v>2000</v>
      </c>
      <c r="H74" s="25">
        <v>0</v>
      </c>
      <c r="I74" s="101"/>
      <c r="J74" s="101"/>
      <c r="K74" s="101"/>
      <c r="L74" s="101"/>
    </row>
    <row r="75" spans="1:16" s="23" customFormat="1" ht="42" customHeight="1">
      <c r="A75" s="103"/>
      <c r="B75" s="104"/>
      <c r="C75" s="36">
        <v>2025</v>
      </c>
      <c r="D75" s="24">
        <f t="shared" si="21"/>
        <v>2000</v>
      </c>
      <c r="E75" s="25">
        <v>0</v>
      </c>
      <c r="F75" s="25">
        <v>0</v>
      </c>
      <c r="G75" s="25">
        <v>2000</v>
      </c>
      <c r="H75" s="25">
        <v>0</v>
      </c>
      <c r="I75" s="101"/>
      <c r="J75" s="101"/>
      <c r="K75" s="101"/>
      <c r="L75" s="101"/>
    </row>
    <row r="76" spans="1:16" s="23" customFormat="1" ht="18" customHeight="1">
      <c r="A76" s="78">
        <v>1</v>
      </c>
      <c r="B76" s="78">
        <v>2</v>
      </c>
      <c r="C76" s="78">
        <v>3</v>
      </c>
      <c r="D76" s="78">
        <v>4</v>
      </c>
      <c r="E76" s="78">
        <v>5</v>
      </c>
      <c r="F76" s="78">
        <v>6</v>
      </c>
      <c r="G76" s="78">
        <v>7</v>
      </c>
      <c r="H76" s="78">
        <v>8</v>
      </c>
      <c r="I76" s="76">
        <v>9</v>
      </c>
      <c r="J76" s="76">
        <v>10</v>
      </c>
      <c r="K76" s="76">
        <v>11</v>
      </c>
      <c r="L76" s="76">
        <v>12</v>
      </c>
    </row>
    <row r="77" spans="1:16" s="42" customFormat="1" ht="176.25" customHeight="1">
      <c r="A77" s="39" t="s">
        <v>77</v>
      </c>
      <c r="B77" s="73" t="s">
        <v>109</v>
      </c>
      <c r="C77" s="38">
        <v>2022</v>
      </c>
      <c r="D77" s="31">
        <f t="shared" ref="D77" si="24">E77+F77+G77+H77</f>
        <v>1100</v>
      </c>
      <c r="E77" s="32">
        <v>0</v>
      </c>
      <c r="F77" s="32">
        <v>1000</v>
      </c>
      <c r="G77" s="32">
        <v>100</v>
      </c>
      <c r="H77" s="32">
        <v>0</v>
      </c>
      <c r="I77" s="38">
        <v>473</v>
      </c>
      <c r="J77" s="48" t="s">
        <v>101</v>
      </c>
      <c r="K77" s="38">
        <v>241</v>
      </c>
      <c r="L77" s="43"/>
    </row>
    <row r="78" spans="1:16" s="42" customFormat="1" ht="162" customHeight="1">
      <c r="A78" s="39" t="s">
        <v>78</v>
      </c>
      <c r="B78" s="53" t="s">
        <v>100</v>
      </c>
      <c r="C78" s="38">
        <v>2022</v>
      </c>
      <c r="D78" s="31">
        <f t="shared" ref="D78" si="25">E78+F78+G78+H78</f>
        <v>600</v>
      </c>
      <c r="E78" s="32">
        <v>0</v>
      </c>
      <c r="F78" s="32">
        <v>500</v>
      </c>
      <c r="G78" s="32">
        <v>100</v>
      </c>
      <c r="H78" s="32">
        <v>0</v>
      </c>
      <c r="I78" s="38">
        <v>473</v>
      </c>
      <c r="J78" s="48" t="s">
        <v>102</v>
      </c>
      <c r="K78" s="38">
        <v>241</v>
      </c>
      <c r="L78" s="43"/>
    </row>
    <row r="79" spans="1:16" s="42" customFormat="1" ht="113.25" customHeight="1">
      <c r="A79" s="44" t="s">
        <v>93</v>
      </c>
      <c r="B79" s="51" t="s">
        <v>97</v>
      </c>
      <c r="C79" s="41">
        <v>2022</v>
      </c>
      <c r="D79" s="31">
        <f>E79+F79+G79+H79</f>
        <v>1000</v>
      </c>
      <c r="E79" s="32">
        <v>0</v>
      </c>
      <c r="F79" s="32">
        <v>1000</v>
      </c>
      <c r="G79" s="32">
        <v>0</v>
      </c>
      <c r="H79" s="32">
        <v>0</v>
      </c>
      <c r="I79" s="45">
        <v>473</v>
      </c>
      <c r="J79" s="47" t="s">
        <v>103</v>
      </c>
      <c r="K79" s="45">
        <v>241</v>
      </c>
      <c r="L79" s="52"/>
    </row>
    <row r="80" spans="1:16" s="42" customFormat="1" ht="128.25" customHeight="1">
      <c r="A80" s="69" t="s">
        <v>98</v>
      </c>
      <c r="B80" s="59" t="s">
        <v>99</v>
      </c>
      <c r="C80" s="60">
        <v>2022</v>
      </c>
      <c r="D80" s="31">
        <f>E80+F80+G80+H80</f>
        <v>1150</v>
      </c>
      <c r="E80" s="32">
        <v>0</v>
      </c>
      <c r="F80" s="32">
        <v>1150</v>
      </c>
      <c r="G80" s="32">
        <v>0</v>
      </c>
      <c r="H80" s="32">
        <v>0</v>
      </c>
      <c r="I80" s="60">
        <v>473</v>
      </c>
      <c r="J80" s="60" t="s">
        <v>104</v>
      </c>
      <c r="K80" s="60">
        <v>241</v>
      </c>
      <c r="L80" s="43"/>
    </row>
    <row r="81" spans="1:16" s="23" customFormat="1" ht="15.75" customHeight="1">
      <c r="A81" s="105" t="s">
        <v>15</v>
      </c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28"/>
    </row>
    <row r="82" spans="1:16" s="23" customFormat="1" ht="48.75" customHeight="1">
      <c r="A82" s="79" t="s">
        <v>79</v>
      </c>
      <c r="B82" s="109" t="s">
        <v>120</v>
      </c>
      <c r="C82" s="76">
        <v>2022</v>
      </c>
      <c r="D82" s="24">
        <f t="shared" ref="D82:D86" si="26">E82+F82+G82+H82</f>
        <v>20348.8</v>
      </c>
      <c r="E82" s="25">
        <v>0</v>
      </c>
      <c r="F82" s="25">
        <v>18465.8</v>
      </c>
      <c r="G82" s="25">
        <v>1883</v>
      </c>
      <c r="H82" s="25">
        <v>0</v>
      </c>
      <c r="I82" s="77">
        <v>473</v>
      </c>
      <c r="J82" s="77" t="s">
        <v>26</v>
      </c>
      <c r="K82" s="77">
        <v>241</v>
      </c>
      <c r="L82" s="77"/>
    </row>
    <row r="83" spans="1:16" s="23" customFormat="1" ht="27" customHeight="1">
      <c r="A83" s="68"/>
      <c r="B83" s="111"/>
      <c r="C83" s="76">
        <v>2023</v>
      </c>
      <c r="D83" s="24">
        <f t="shared" si="26"/>
        <v>20348.8</v>
      </c>
      <c r="E83" s="25">
        <v>0</v>
      </c>
      <c r="F83" s="25">
        <v>18465.8</v>
      </c>
      <c r="G83" s="25">
        <v>1883</v>
      </c>
      <c r="H83" s="25">
        <v>0</v>
      </c>
      <c r="I83" s="64"/>
      <c r="J83" s="64"/>
      <c r="K83" s="64"/>
      <c r="L83" s="64"/>
    </row>
    <row r="84" spans="1:16" s="23" customFormat="1" ht="18" customHeight="1">
      <c r="A84" s="78">
        <v>1</v>
      </c>
      <c r="B84" s="78">
        <v>2</v>
      </c>
      <c r="C84" s="78">
        <v>3</v>
      </c>
      <c r="D84" s="78">
        <v>4</v>
      </c>
      <c r="E84" s="78">
        <v>5</v>
      </c>
      <c r="F84" s="78">
        <v>6</v>
      </c>
      <c r="G84" s="78">
        <v>7</v>
      </c>
      <c r="H84" s="78">
        <v>8</v>
      </c>
      <c r="I84" s="76">
        <v>9</v>
      </c>
      <c r="J84" s="76">
        <v>10</v>
      </c>
      <c r="K84" s="76">
        <v>11</v>
      </c>
      <c r="L84" s="76">
        <v>12</v>
      </c>
    </row>
    <row r="85" spans="1:16" s="23" customFormat="1" ht="37.5" customHeight="1">
      <c r="A85" s="67"/>
      <c r="B85" s="110" t="s">
        <v>121</v>
      </c>
      <c r="C85" s="36">
        <v>2024</v>
      </c>
      <c r="D85" s="24">
        <f t="shared" ref="D85" si="27">E85+F85+G85+H85</f>
        <v>20348.8</v>
      </c>
      <c r="E85" s="25">
        <v>0</v>
      </c>
      <c r="F85" s="25">
        <v>18465.8</v>
      </c>
      <c r="G85" s="25">
        <v>1883</v>
      </c>
      <c r="H85" s="25">
        <v>0</v>
      </c>
      <c r="I85" s="63"/>
      <c r="J85" s="63"/>
      <c r="K85" s="63"/>
      <c r="L85" s="63"/>
    </row>
    <row r="86" spans="1:16" s="23" customFormat="1" ht="37.5" customHeight="1">
      <c r="A86" s="80"/>
      <c r="B86" s="111"/>
      <c r="C86" s="36">
        <v>2025</v>
      </c>
      <c r="D86" s="24">
        <f t="shared" si="26"/>
        <v>1883</v>
      </c>
      <c r="E86" s="25">
        <v>0</v>
      </c>
      <c r="F86" s="25">
        <v>0</v>
      </c>
      <c r="G86" s="25">
        <v>1883</v>
      </c>
      <c r="H86" s="25">
        <v>0</v>
      </c>
      <c r="I86" s="64"/>
      <c r="J86" s="64"/>
      <c r="K86" s="64"/>
      <c r="L86" s="64"/>
    </row>
    <row r="87" spans="1:16" s="23" customFormat="1" ht="15.75" customHeight="1">
      <c r="A87" s="105" t="s">
        <v>16</v>
      </c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</row>
    <row r="88" spans="1:16" s="23" customFormat="1" ht="15.75" customHeight="1">
      <c r="A88" s="106" t="s">
        <v>80</v>
      </c>
      <c r="B88" s="109" t="s">
        <v>5</v>
      </c>
      <c r="C88" s="75">
        <v>2022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90">
        <v>473</v>
      </c>
      <c r="J88" s="90" t="s">
        <v>54</v>
      </c>
      <c r="K88" s="90">
        <v>241</v>
      </c>
      <c r="L88" s="137"/>
    </row>
    <row r="89" spans="1:16" s="23" customFormat="1" ht="16.5" customHeight="1">
      <c r="A89" s="107"/>
      <c r="B89" s="110"/>
      <c r="C89" s="54">
        <v>2023</v>
      </c>
      <c r="D89" s="24">
        <f t="shared" ref="D89:D91" si="28">E89+F89+G89+H89</f>
        <v>200</v>
      </c>
      <c r="E89" s="25">
        <v>0</v>
      </c>
      <c r="F89" s="25">
        <v>0</v>
      </c>
      <c r="G89" s="25">
        <v>200</v>
      </c>
      <c r="H89" s="25">
        <v>0</v>
      </c>
      <c r="I89" s="91"/>
      <c r="J89" s="91"/>
      <c r="K89" s="91"/>
      <c r="L89" s="138"/>
    </row>
    <row r="90" spans="1:16" s="23" customFormat="1" ht="13.5" customHeight="1">
      <c r="A90" s="107"/>
      <c r="B90" s="110"/>
      <c r="C90" s="54">
        <v>2024</v>
      </c>
      <c r="D90" s="24">
        <f t="shared" si="28"/>
        <v>200</v>
      </c>
      <c r="E90" s="25">
        <v>0</v>
      </c>
      <c r="F90" s="25">
        <v>0</v>
      </c>
      <c r="G90" s="25">
        <v>200</v>
      </c>
      <c r="H90" s="25">
        <v>0</v>
      </c>
      <c r="I90" s="91"/>
      <c r="J90" s="91"/>
      <c r="K90" s="91"/>
      <c r="L90" s="138"/>
    </row>
    <row r="91" spans="1:16" s="23" customFormat="1" ht="14.25" customHeight="1">
      <c r="A91" s="108"/>
      <c r="B91" s="111"/>
      <c r="C91" s="54">
        <v>2025</v>
      </c>
      <c r="D91" s="24">
        <f t="shared" si="28"/>
        <v>200</v>
      </c>
      <c r="E91" s="25">
        <v>0</v>
      </c>
      <c r="F91" s="25">
        <v>0</v>
      </c>
      <c r="G91" s="25">
        <v>200</v>
      </c>
      <c r="H91" s="25">
        <v>0</v>
      </c>
      <c r="I91" s="92"/>
      <c r="J91" s="92"/>
      <c r="K91" s="92"/>
      <c r="L91" s="139"/>
    </row>
    <row r="92" spans="1:16" s="23" customFormat="1" ht="15">
      <c r="A92" s="105" t="s">
        <v>41</v>
      </c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</row>
    <row r="93" spans="1:16" s="23" customFormat="1" ht="24" customHeight="1">
      <c r="A93" s="112" t="s">
        <v>81</v>
      </c>
      <c r="B93" s="109" t="s">
        <v>10</v>
      </c>
      <c r="C93" s="58">
        <v>2022</v>
      </c>
      <c r="D93" s="24">
        <f t="shared" ref="D93:D96" si="29">E93+F93+G93+H93</f>
        <v>7552</v>
      </c>
      <c r="E93" s="25">
        <v>0</v>
      </c>
      <c r="F93" s="25">
        <v>0</v>
      </c>
      <c r="G93" s="25">
        <f>7552</f>
        <v>7552</v>
      </c>
      <c r="H93" s="25">
        <v>0</v>
      </c>
      <c r="I93" s="101">
        <v>473</v>
      </c>
      <c r="J93" s="101" t="s">
        <v>111</v>
      </c>
      <c r="K93" s="101">
        <v>241</v>
      </c>
      <c r="L93" s="101"/>
      <c r="M93" s="35"/>
      <c r="N93" s="35"/>
      <c r="O93" s="35"/>
      <c r="P93" s="35"/>
    </row>
    <row r="94" spans="1:16" s="23" customFormat="1" ht="24" customHeight="1">
      <c r="A94" s="113"/>
      <c r="B94" s="110"/>
      <c r="C94" s="58">
        <v>2023</v>
      </c>
      <c r="D94" s="24">
        <f t="shared" si="29"/>
        <v>7560</v>
      </c>
      <c r="E94" s="25">
        <v>0</v>
      </c>
      <c r="F94" s="25">
        <v>0</v>
      </c>
      <c r="G94" s="25">
        <v>7560</v>
      </c>
      <c r="H94" s="25">
        <v>0</v>
      </c>
      <c r="I94" s="101"/>
      <c r="J94" s="101"/>
      <c r="K94" s="101"/>
      <c r="L94" s="101"/>
    </row>
    <row r="95" spans="1:16" s="23" customFormat="1" ht="24" customHeight="1">
      <c r="A95" s="113"/>
      <c r="B95" s="110"/>
      <c r="C95" s="58">
        <v>2024</v>
      </c>
      <c r="D95" s="24">
        <f t="shared" ref="D95" si="30">E95+F95+G95+H95</f>
        <v>7560</v>
      </c>
      <c r="E95" s="25">
        <v>0</v>
      </c>
      <c r="F95" s="25">
        <v>0</v>
      </c>
      <c r="G95" s="25">
        <f>7510+50</f>
        <v>7560</v>
      </c>
      <c r="H95" s="25">
        <v>0</v>
      </c>
      <c r="I95" s="101"/>
      <c r="J95" s="101"/>
      <c r="K95" s="101"/>
      <c r="L95" s="101"/>
    </row>
    <row r="96" spans="1:16" s="23" customFormat="1" ht="15.75" customHeight="1">
      <c r="A96" s="113"/>
      <c r="B96" s="110"/>
      <c r="C96" s="58">
        <v>2025</v>
      </c>
      <c r="D96" s="24">
        <f t="shared" si="29"/>
        <v>7560</v>
      </c>
      <c r="E96" s="25">
        <v>0</v>
      </c>
      <c r="F96" s="25">
        <v>0</v>
      </c>
      <c r="G96" s="25">
        <f>7510+50</f>
        <v>7560</v>
      </c>
      <c r="H96" s="25">
        <v>0</v>
      </c>
      <c r="I96" s="101"/>
      <c r="J96" s="101"/>
      <c r="K96" s="101"/>
      <c r="L96" s="101"/>
    </row>
    <row r="97" spans="1:12" s="23" customFormat="1" ht="15">
      <c r="A97" s="113"/>
      <c r="B97" s="110"/>
      <c r="C97" s="58">
        <v>2022</v>
      </c>
      <c r="D97" s="24">
        <f t="shared" ref="D97" si="31">E97+F97+G97+H97</f>
        <v>2000</v>
      </c>
      <c r="E97" s="25">
        <v>0</v>
      </c>
      <c r="F97" s="25">
        <v>0</v>
      </c>
      <c r="G97" s="25">
        <v>2000</v>
      </c>
      <c r="H97" s="25">
        <v>0</v>
      </c>
      <c r="I97" s="101">
        <v>477</v>
      </c>
      <c r="J97" s="101" t="s">
        <v>112</v>
      </c>
      <c r="K97" s="101">
        <v>241</v>
      </c>
      <c r="L97" s="101"/>
    </row>
    <row r="98" spans="1:12" s="23" customFormat="1" ht="15">
      <c r="A98" s="113"/>
      <c r="B98" s="110"/>
      <c r="C98" s="58">
        <v>2023</v>
      </c>
      <c r="D98" s="24">
        <f t="shared" ref="D98:D100" si="32">E98+F98+G98+H98</f>
        <v>2000</v>
      </c>
      <c r="E98" s="25">
        <v>0</v>
      </c>
      <c r="F98" s="25">
        <v>0</v>
      </c>
      <c r="G98" s="25">
        <v>2000</v>
      </c>
      <c r="H98" s="25">
        <v>0</v>
      </c>
      <c r="I98" s="101"/>
      <c r="J98" s="101"/>
      <c r="K98" s="101"/>
      <c r="L98" s="101"/>
    </row>
    <row r="99" spans="1:12" s="23" customFormat="1" ht="15">
      <c r="A99" s="113"/>
      <c r="B99" s="110"/>
      <c r="C99" s="58">
        <v>2024</v>
      </c>
      <c r="D99" s="24">
        <f t="shared" ref="D99" si="33">E99+F99+G99+H99</f>
        <v>2000</v>
      </c>
      <c r="E99" s="25">
        <v>0</v>
      </c>
      <c r="F99" s="25">
        <v>0</v>
      </c>
      <c r="G99" s="25">
        <v>2000</v>
      </c>
      <c r="H99" s="25">
        <v>0</v>
      </c>
      <c r="I99" s="101"/>
      <c r="J99" s="101"/>
      <c r="K99" s="101"/>
      <c r="L99" s="101"/>
    </row>
    <row r="100" spans="1:12" s="23" customFormat="1" ht="12.75" customHeight="1">
      <c r="A100" s="113"/>
      <c r="B100" s="110"/>
      <c r="C100" s="58">
        <v>2025</v>
      </c>
      <c r="D100" s="24">
        <f t="shared" si="32"/>
        <v>2000</v>
      </c>
      <c r="E100" s="25">
        <v>0</v>
      </c>
      <c r="F100" s="25">
        <v>0</v>
      </c>
      <c r="G100" s="25">
        <v>2000</v>
      </c>
      <c r="H100" s="25">
        <v>0</v>
      </c>
      <c r="I100" s="101"/>
      <c r="J100" s="101"/>
      <c r="K100" s="101"/>
      <c r="L100" s="101"/>
    </row>
    <row r="101" spans="1:12" s="23" customFormat="1" ht="15">
      <c r="A101" s="113"/>
      <c r="B101" s="110"/>
      <c r="C101" s="57">
        <v>2022</v>
      </c>
      <c r="D101" s="65">
        <f t="shared" ref="D101:D110" si="34">E101+F101+G101+H101</f>
        <v>87.5</v>
      </c>
      <c r="E101" s="66">
        <v>0</v>
      </c>
      <c r="F101" s="66">
        <v>0</v>
      </c>
      <c r="G101" s="66">
        <v>87.5</v>
      </c>
      <c r="H101" s="66">
        <v>0</v>
      </c>
      <c r="I101" s="92">
        <v>478</v>
      </c>
      <c r="J101" s="101" t="s">
        <v>113</v>
      </c>
      <c r="K101" s="101">
        <v>241</v>
      </c>
      <c r="L101" s="101"/>
    </row>
    <row r="102" spans="1:12" s="23" customFormat="1" ht="15">
      <c r="A102" s="113"/>
      <c r="B102" s="110"/>
      <c r="C102" s="36">
        <v>2023</v>
      </c>
      <c r="D102" s="24">
        <f t="shared" si="34"/>
        <v>87.7</v>
      </c>
      <c r="E102" s="25">
        <v>0</v>
      </c>
      <c r="F102" s="25">
        <v>0</v>
      </c>
      <c r="G102" s="25">
        <v>87.7</v>
      </c>
      <c r="H102" s="25">
        <v>0</v>
      </c>
      <c r="I102" s="101"/>
      <c r="J102" s="101"/>
      <c r="K102" s="101"/>
      <c r="L102" s="101"/>
    </row>
    <row r="103" spans="1:12" s="23" customFormat="1" ht="15">
      <c r="A103" s="113"/>
      <c r="B103" s="110"/>
      <c r="C103" s="36">
        <v>2024</v>
      </c>
      <c r="D103" s="24">
        <f t="shared" ref="D103" si="35">E103+F103+G103+H103</f>
        <v>87.8</v>
      </c>
      <c r="E103" s="25">
        <v>0</v>
      </c>
      <c r="F103" s="25">
        <v>0</v>
      </c>
      <c r="G103" s="25">
        <v>87.8</v>
      </c>
      <c r="H103" s="25">
        <v>0</v>
      </c>
      <c r="I103" s="101"/>
      <c r="J103" s="101"/>
      <c r="K103" s="101"/>
      <c r="L103" s="101"/>
    </row>
    <row r="104" spans="1:12" s="23" customFormat="1" ht="12" customHeight="1">
      <c r="A104" s="114"/>
      <c r="B104" s="111"/>
      <c r="C104" s="36">
        <v>2025</v>
      </c>
      <c r="D104" s="24">
        <f t="shared" si="34"/>
        <v>87.8</v>
      </c>
      <c r="E104" s="25">
        <v>0</v>
      </c>
      <c r="F104" s="25">
        <v>0</v>
      </c>
      <c r="G104" s="25">
        <v>87.8</v>
      </c>
      <c r="H104" s="25">
        <v>0</v>
      </c>
      <c r="I104" s="101"/>
      <c r="J104" s="101"/>
      <c r="K104" s="101"/>
      <c r="L104" s="101"/>
    </row>
    <row r="105" spans="1:12" s="23" customFormat="1" ht="15.75" customHeight="1">
      <c r="A105" s="102" t="s">
        <v>82</v>
      </c>
      <c r="B105" s="104" t="s">
        <v>11</v>
      </c>
      <c r="C105" s="36">
        <v>2022</v>
      </c>
      <c r="D105" s="24">
        <f t="shared" si="34"/>
        <v>310</v>
      </c>
      <c r="E105" s="25">
        <v>0</v>
      </c>
      <c r="F105" s="25">
        <v>0</v>
      </c>
      <c r="G105" s="25">
        <v>310</v>
      </c>
      <c r="H105" s="25">
        <v>0</v>
      </c>
      <c r="I105" s="101">
        <v>473</v>
      </c>
      <c r="J105" s="101" t="s">
        <v>114</v>
      </c>
      <c r="K105" s="101">
        <v>241</v>
      </c>
      <c r="L105" s="101"/>
    </row>
    <row r="106" spans="1:12" s="23" customFormat="1" ht="16.5" customHeight="1">
      <c r="A106" s="102"/>
      <c r="B106" s="104"/>
      <c r="C106" s="36">
        <v>2023</v>
      </c>
      <c r="D106" s="24">
        <f t="shared" si="34"/>
        <v>304</v>
      </c>
      <c r="E106" s="25">
        <v>0</v>
      </c>
      <c r="F106" s="25">
        <v>0</v>
      </c>
      <c r="G106" s="25">
        <v>304</v>
      </c>
      <c r="H106" s="25">
        <v>0</v>
      </c>
      <c r="I106" s="101"/>
      <c r="J106" s="101"/>
      <c r="K106" s="101"/>
      <c r="L106" s="101"/>
    </row>
    <row r="107" spans="1:12" s="23" customFormat="1" ht="15" customHeight="1">
      <c r="A107" s="102"/>
      <c r="B107" s="104"/>
      <c r="C107" s="36">
        <v>2024</v>
      </c>
      <c r="D107" s="24">
        <f t="shared" ref="D107" si="36">E107+F107+G107+H107</f>
        <v>304</v>
      </c>
      <c r="E107" s="25">
        <v>0</v>
      </c>
      <c r="F107" s="25">
        <v>0</v>
      </c>
      <c r="G107" s="25">
        <v>304</v>
      </c>
      <c r="H107" s="25">
        <v>0</v>
      </c>
      <c r="I107" s="101"/>
      <c r="J107" s="101"/>
      <c r="K107" s="101"/>
      <c r="L107" s="101"/>
    </row>
    <row r="108" spans="1:12" s="23" customFormat="1" ht="11.25" customHeight="1">
      <c r="A108" s="103"/>
      <c r="B108" s="104"/>
      <c r="C108" s="36">
        <v>2025</v>
      </c>
      <c r="D108" s="24">
        <f t="shared" si="34"/>
        <v>304</v>
      </c>
      <c r="E108" s="25">
        <v>0</v>
      </c>
      <c r="F108" s="25">
        <v>0</v>
      </c>
      <c r="G108" s="25">
        <v>304</v>
      </c>
      <c r="H108" s="25">
        <v>0</v>
      </c>
      <c r="I108" s="101"/>
      <c r="J108" s="101"/>
      <c r="K108" s="101"/>
      <c r="L108" s="101"/>
    </row>
    <row r="109" spans="1:12" s="23" customFormat="1" ht="30.75" customHeight="1">
      <c r="A109" s="102" t="s">
        <v>83</v>
      </c>
      <c r="B109" s="104" t="s">
        <v>88</v>
      </c>
      <c r="C109" s="36">
        <v>2022</v>
      </c>
      <c r="D109" s="24">
        <f t="shared" si="34"/>
        <v>4092.1</v>
      </c>
      <c r="E109" s="25">
        <v>0</v>
      </c>
      <c r="F109" s="25">
        <v>3542.1</v>
      </c>
      <c r="G109" s="25">
        <v>550</v>
      </c>
      <c r="H109" s="25">
        <v>0</v>
      </c>
      <c r="I109" s="101">
        <v>473</v>
      </c>
      <c r="J109" s="101" t="s">
        <v>115</v>
      </c>
      <c r="K109" s="101">
        <v>241</v>
      </c>
      <c r="L109" s="101"/>
    </row>
    <row r="110" spans="1:12" s="23" customFormat="1" ht="24" customHeight="1">
      <c r="A110" s="102"/>
      <c r="B110" s="104"/>
      <c r="C110" s="36">
        <v>2023</v>
      </c>
      <c r="D110" s="24">
        <f t="shared" si="34"/>
        <v>550</v>
      </c>
      <c r="E110" s="25">
        <v>0</v>
      </c>
      <c r="F110" s="25">
        <v>0</v>
      </c>
      <c r="G110" s="25">
        <v>550</v>
      </c>
      <c r="H110" s="25">
        <v>0</v>
      </c>
      <c r="I110" s="101"/>
      <c r="J110" s="101"/>
      <c r="K110" s="101"/>
      <c r="L110" s="101"/>
    </row>
    <row r="111" spans="1:12" s="23" customFormat="1" ht="33" customHeight="1">
      <c r="A111" s="102"/>
      <c r="B111" s="104"/>
      <c r="C111" s="36">
        <v>2024</v>
      </c>
      <c r="D111" s="24">
        <f t="shared" ref="D111" si="37">E111+F111+G111+H111</f>
        <v>550</v>
      </c>
      <c r="E111" s="25">
        <v>0</v>
      </c>
      <c r="F111" s="25">
        <v>0</v>
      </c>
      <c r="G111" s="25">
        <v>550</v>
      </c>
      <c r="H111" s="25">
        <v>0</v>
      </c>
      <c r="I111" s="101"/>
      <c r="J111" s="101"/>
      <c r="K111" s="101"/>
      <c r="L111" s="101"/>
    </row>
    <row r="112" spans="1:12" s="23" customFormat="1" ht="15">
      <c r="A112" s="105" t="s">
        <v>42</v>
      </c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</row>
    <row r="113" spans="1:18" s="23" customFormat="1" ht="15.75" customHeight="1">
      <c r="A113" s="106" t="s">
        <v>84</v>
      </c>
      <c r="B113" s="109" t="s">
        <v>89</v>
      </c>
      <c r="C113" s="58">
        <v>2022</v>
      </c>
      <c r="D113" s="24">
        <f t="shared" ref="D113:D116" si="38">E113+F113+G113+H113</f>
        <v>103783.81299999999</v>
      </c>
      <c r="E113" s="25">
        <v>0</v>
      </c>
      <c r="F113" s="25">
        <v>57059.4</v>
      </c>
      <c r="G113" s="25">
        <f>46573.8+150.613</f>
        <v>46724.413</v>
      </c>
      <c r="H113" s="25">
        <v>0</v>
      </c>
      <c r="I113" s="90">
        <v>473</v>
      </c>
      <c r="J113" s="90" t="s">
        <v>116</v>
      </c>
      <c r="K113" s="90" t="s">
        <v>17</v>
      </c>
      <c r="L113" s="90"/>
      <c r="M113" s="35"/>
      <c r="N113" s="35"/>
      <c r="O113" s="35"/>
      <c r="P113" s="35"/>
      <c r="Q113" s="35"/>
      <c r="R113" s="35"/>
    </row>
    <row r="114" spans="1:18" s="23" customFormat="1" ht="14.25" customHeight="1">
      <c r="A114" s="107"/>
      <c r="B114" s="110"/>
      <c r="C114" s="58">
        <v>2023</v>
      </c>
      <c r="D114" s="24">
        <f t="shared" si="38"/>
        <v>103783.8</v>
      </c>
      <c r="E114" s="25">
        <v>0</v>
      </c>
      <c r="F114" s="25">
        <v>57059.4</v>
      </c>
      <c r="G114" s="25">
        <v>46724.4</v>
      </c>
      <c r="H114" s="25">
        <v>0</v>
      </c>
      <c r="I114" s="91"/>
      <c r="J114" s="91"/>
      <c r="K114" s="91"/>
      <c r="L114" s="91"/>
      <c r="M114" s="33"/>
    </row>
    <row r="115" spans="1:18" s="23" customFormat="1" ht="17.25" customHeight="1">
      <c r="A115" s="107"/>
      <c r="B115" s="110"/>
      <c r="C115" s="58">
        <v>2024</v>
      </c>
      <c r="D115" s="24">
        <f t="shared" ref="D115" si="39">E115+F115+G115+H115</f>
        <v>103783.8</v>
      </c>
      <c r="E115" s="25">
        <v>0</v>
      </c>
      <c r="F115" s="25">
        <v>57059.4</v>
      </c>
      <c r="G115" s="25">
        <v>46724.4</v>
      </c>
      <c r="H115" s="25">
        <v>0</v>
      </c>
      <c r="I115" s="91"/>
      <c r="J115" s="91"/>
      <c r="K115" s="91"/>
      <c r="L115" s="91"/>
      <c r="M115" s="33"/>
    </row>
    <row r="116" spans="1:18" s="23" customFormat="1" ht="19.5" customHeight="1">
      <c r="A116" s="107"/>
      <c r="B116" s="110"/>
      <c r="C116" s="57">
        <v>2025</v>
      </c>
      <c r="D116" s="65">
        <f t="shared" si="38"/>
        <v>46724.4</v>
      </c>
      <c r="E116" s="66">
        <v>0</v>
      </c>
      <c r="F116" s="66">
        <v>0</v>
      </c>
      <c r="G116" s="66">
        <v>46724.4</v>
      </c>
      <c r="H116" s="66">
        <v>0</v>
      </c>
      <c r="I116" s="92"/>
      <c r="J116" s="92"/>
      <c r="K116" s="92"/>
      <c r="L116" s="92"/>
    </row>
    <row r="117" spans="1:18" s="23" customFormat="1" ht="18" customHeight="1">
      <c r="A117" s="107"/>
      <c r="B117" s="110"/>
      <c r="C117" s="36">
        <v>2022</v>
      </c>
      <c r="D117" s="24">
        <f t="shared" ref="D117:D137" si="40">E117+F117+G117+H117</f>
        <v>1638</v>
      </c>
      <c r="E117" s="25">
        <v>0</v>
      </c>
      <c r="F117" s="25">
        <v>0</v>
      </c>
      <c r="G117" s="25">
        <v>1638</v>
      </c>
      <c r="H117" s="25">
        <v>0</v>
      </c>
      <c r="I117" s="90">
        <v>477</v>
      </c>
      <c r="J117" s="90" t="s">
        <v>122</v>
      </c>
      <c r="K117" s="90">
        <v>241</v>
      </c>
      <c r="L117" s="90"/>
    </row>
    <row r="118" spans="1:18" s="23" customFormat="1" ht="18" customHeight="1">
      <c r="A118" s="107"/>
      <c r="B118" s="110"/>
      <c r="C118" s="76">
        <v>2023</v>
      </c>
      <c r="D118" s="24">
        <f t="shared" ref="D118:D125" si="41">E118+F118+G118+H118</f>
        <v>1638</v>
      </c>
      <c r="E118" s="25">
        <v>0</v>
      </c>
      <c r="F118" s="25">
        <v>0</v>
      </c>
      <c r="G118" s="25">
        <v>1638</v>
      </c>
      <c r="H118" s="25">
        <v>0</v>
      </c>
      <c r="I118" s="91"/>
      <c r="J118" s="91"/>
      <c r="K118" s="91"/>
      <c r="L118" s="91"/>
    </row>
    <row r="119" spans="1:18" s="23" customFormat="1" ht="18" customHeight="1">
      <c r="A119" s="107"/>
      <c r="B119" s="110"/>
      <c r="C119" s="36">
        <v>2024</v>
      </c>
      <c r="D119" s="24">
        <f t="shared" ref="D119" si="42">E119+F119+G119+H119</f>
        <v>1638</v>
      </c>
      <c r="E119" s="25">
        <v>0</v>
      </c>
      <c r="F119" s="25">
        <v>0</v>
      </c>
      <c r="G119" s="25">
        <v>1638</v>
      </c>
      <c r="H119" s="25">
        <v>0</v>
      </c>
      <c r="I119" s="91"/>
      <c r="J119" s="91"/>
      <c r="K119" s="91"/>
      <c r="L119" s="91"/>
    </row>
    <row r="120" spans="1:18" s="23" customFormat="1" ht="18.75" customHeight="1">
      <c r="A120" s="108"/>
      <c r="B120" s="111"/>
      <c r="C120" s="36">
        <v>2025</v>
      </c>
      <c r="D120" s="24">
        <f t="shared" si="41"/>
        <v>1638</v>
      </c>
      <c r="E120" s="25">
        <v>0</v>
      </c>
      <c r="F120" s="25">
        <v>0</v>
      </c>
      <c r="G120" s="25">
        <v>1638</v>
      </c>
      <c r="H120" s="25">
        <v>0</v>
      </c>
      <c r="I120" s="92"/>
      <c r="J120" s="92"/>
      <c r="K120" s="92"/>
      <c r="L120" s="92"/>
    </row>
    <row r="121" spans="1:18" s="23" customFormat="1" ht="15" customHeight="1">
      <c r="A121" s="78">
        <v>1</v>
      </c>
      <c r="B121" s="78">
        <v>2</v>
      </c>
      <c r="C121" s="78">
        <v>3</v>
      </c>
      <c r="D121" s="78">
        <v>4</v>
      </c>
      <c r="E121" s="78">
        <v>5</v>
      </c>
      <c r="F121" s="78">
        <v>6</v>
      </c>
      <c r="G121" s="78">
        <v>7</v>
      </c>
      <c r="H121" s="78">
        <v>8</v>
      </c>
      <c r="I121" s="76">
        <v>9</v>
      </c>
      <c r="J121" s="76">
        <v>10</v>
      </c>
      <c r="K121" s="76">
        <v>11</v>
      </c>
      <c r="L121" s="76">
        <v>12</v>
      </c>
    </row>
    <row r="122" spans="1:18" s="23" customFormat="1" ht="14.25" customHeight="1">
      <c r="A122" s="106" t="s">
        <v>85</v>
      </c>
      <c r="B122" s="109" t="s">
        <v>58</v>
      </c>
      <c r="C122" s="36">
        <v>2022</v>
      </c>
      <c r="D122" s="24">
        <f>E122+F122+G122+H122</f>
        <v>4573.43</v>
      </c>
      <c r="E122" s="25">
        <v>0</v>
      </c>
      <c r="F122" s="25">
        <v>0</v>
      </c>
      <c r="G122" s="25">
        <v>4573.43</v>
      </c>
      <c r="H122" s="25">
        <v>0</v>
      </c>
      <c r="I122" s="101">
        <v>473</v>
      </c>
      <c r="J122" s="101" t="s">
        <v>117</v>
      </c>
      <c r="K122" s="101">
        <v>241</v>
      </c>
      <c r="L122" s="101"/>
    </row>
    <row r="123" spans="1:18" s="23" customFormat="1" ht="14.25" customHeight="1">
      <c r="A123" s="107"/>
      <c r="B123" s="110"/>
      <c r="C123" s="36">
        <v>2023</v>
      </c>
      <c r="D123" s="24">
        <f t="shared" si="41"/>
        <v>4573.3999999999996</v>
      </c>
      <c r="E123" s="25">
        <v>0</v>
      </c>
      <c r="F123" s="25">
        <v>0</v>
      </c>
      <c r="G123" s="25">
        <v>4573.3999999999996</v>
      </c>
      <c r="H123" s="25">
        <v>0</v>
      </c>
      <c r="I123" s="101"/>
      <c r="J123" s="101"/>
      <c r="K123" s="101"/>
      <c r="L123" s="101"/>
    </row>
    <row r="124" spans="1:18" s="23" customFormat="1" ht="14.25" customHeight="1">
      <c r="A124" s="107"/>
      <c r="B124" s="110"/>
      <c r="C124" s="36">
        <v>2024</v>
      </c>
      <c r="D124" s="24">
        <f t="shared" ref="D124" si="43">E124+F124+G124+H124</f>
        <v>4573.3999999999996</v>
      </c>
      <c r="E124" s="25">
        <v>0</v>
      </c>
      <c r="F124" s="25">
        <v>0</v>
      </c>
      <c r="G124" s="25">
        <v>4573.3999999999996</v>
      </c>
      <c r="H124" s="25">
        <v>0</v>
      </c>
      <c r="I124" s="101"/>
      <c r="J124" s="101"/>
      <c r="K124" s="101"/>
      <c r="L124" s="101"/>
    </row>
    <row r="125" spans="1:18" s="23" customFormat="1" ht="14.25" customHeight="1">
      <c r="A125" s="107"/>
      <c r="B125" s="110"/>
      <c r="C125" s="36">
        <v>2025</v>
      </c>
      <c r="D125" s="24">
        <f t="shared" si="41"/>
        <v>4573.3999999999996</v>
      </c>
      <c r="E125" s="25">
        <v>0</v>
      </c>
      <c r="F125" s="25">
        <v>0</v>
      </c>
      <c r="G125" s="25">
        <v>4573.3999999999996</v>
      </c>
      <c r="H125" s="25">
        <v>0</v>
      </c>
      <c r="I125" s="101"/>
      <c r="J125" s="101"/>
      <c r="K125" s="101"/>
      <c r="L125" s="101"/>
    </row>
    <row r="126" spans="1:18" s="23" customFormat="1" ht="13.5" customHeight="1">
      <c r="A126" s="107"/>
      <c r="B126" s="110"/>
      <c r="C126" s="36">
        <v>2022</v>
      </c>
      <c r="D126" s="24">
        <f t="shared" si="40"/>
        <v>12038.5</v>
      </c>
      <c r="E126" s="25">
        <v>0</v>
      </c>
      <c r="F126" s="25">
        <v>0</v>
      </c>
      <c r="G126" s="25">
        <v>12038.5</v>
      </c>
      <c r="H126" s="25">
        <v>0</v>
      </c>
      <c r="I126" s="101">
        <v>477</v>
      </c>
      <c r="J126" s="101" t="s">
        <v>118</v>
      </c>
      <c r="K126" s="101">
        <v>241</v>
      </c>
      <c r="L126" s="101"/>
    </row>
    <row r="127" spans="1:18" s="23" customFormat="1" ht="13.5" customHeight="1">
      <c r="A127" s="107"/>
      <c r="B127" s="110"/>
      <c r="C127" s="36">
        <v>2023</v>
      </c>
      <c r="D127" s="24">
        <f t="shared" ref="D127:D129" si="44">E127+F127+G127+H127</f>
        <v>12038.5</v>
      </c>
      <c r="E127" s="25">
        <v>0</v>
      </c>
      <c r="F127" s="25">
        <v>0</v>
      </c>
      <c r="G127" s="25">
        <v>12038.5</v>
      </c>
      <c r="H127" s="25">
        <v>0</v>
      </c>
      <c r="I127" s="101"/>
      <c r="J127" s="101"/>
      <c r="K127" s="101"/>
      <c r="L127" s="101"/>
    </row>
    <row r="128" spans="1:18" s="23" customFormat="1" ht="13.5" customHeight="1">
      <c r="A128" s="107"/>
      <c r="B128" s="110"/>
      <c r="C128" s="36">
        <v>2024</v>
      </c>
      <c r="D128" s="24">
        <f t="shared" ref="D128" si="45">E128+F128+G128+H128</f>
        <v>12038.5</v>
      </c>
      <c r="E128" s="25">
        <v>0</v>
      </c>
      <c r="F128" s="25">
        <v>0</v>
      </c>
      <c r="G128" s="25">
        <v>12038.5</v>
      </c>
      <c r="H128" s="25">
        <v>0</v>
      </c>
      <c r="I128" s="101"/>
      <c r="J128" s="101"/>
      <c r="K128" s="101"/>
      <c r="L128" s="101"/>
    </row>
    <row r="129" spans="1:12" s="23" customFormat="1" ht="13.5" customHeight="1">
      <c r="A129" s="108"/>
      <c r="B129" s="111"/>
      <c r="C129" s="36">
        <v>2025</v>
      </c>
      <c r="D129" s="24">
        <f t="shared" si="44"/>
        <v>12038.5</v>
      </c>
      <c r="E129" s="25">
        <v>0</v>
      </c>
      <c r="F129" s="25">
        <v>0</v>
      </c>
      <c r="G129" s="25">
        <v>12038.5</v>
      </c>
      <c r="H129" s="25">
        <v>0</v>
      </c>
      <c r="I129" s="101"/>
      <c r="J129" s="101"/>
      <c r="K129" s="101"/>
      <c r="L129" s="101"/>
    </row>
    <row r="130" spans="1:12" s="23" customFormat="1" ht="20.25" customHeight="1">
      <c r="A130" s="102" t="s">
        <v>86</v>
      </c>
      <c r="B130" s="104" t="s">
        <v>46</v>
      </c>
      <c r="C130" s="36">
        <v>2022</v>
      </c>
      <c r="D130" s="24">
        <f t="shared" si="40"/>
        <v>37778.400000000001</v>
      </c>
      <c r="E130" s="25">
        <v>0</v>
      </c>
      <c r="F130" s="25">
        <v>0</v>
      </c>
      <c r="G130" s="25">
        <v>37778.400000000001</v>
      </c>
      <c r="H130" s="25">
        <v>0</v>
      </c>
      <c r="I130" s="101">
        <v>473</v>
      </c>
      <c r="J130" s="101" t="s">
        <v>117</v>
      </c>
      <c r="K130" s="101">
        <v>241</v>
      </c>
      <c r="L130" s="101"/>
    </row>
    <row r="131" spans="1:12" s="23" customFormat="1" ht="15.75" customHeight="1">
      <c r="A131" s="102"/>
      <c r="B131" s="104"/>
      <c r="C131" s="36">
        <v>2023</v>
      </c>
      <c r="D131" s="24">
        <f t="shared" ref="D131:D133" si="46">E131+F131+G131+H131</f>
        <v>37778.400000000001</v>
      </c>
      <c r="E131" s="25">
        <v>0</v>
      </c>
      <c r="F131" s="25">
        <v>0</v>
      </c>
      <c r="G131" s="25">
        <v>37778.400000000001</v>
      </c>
      <c r="H131" s="25">
        <v>0</v>
      </c>
      <c r="I131" s="101"/>
      <c r="J131" s="101"/>
      <c r="K131" s="101"/>
      <c r="L131" s="101"/>
    </row>
    <row r="132" spans="1:12" s="23" customFormat="1" ht="13.5" customHeight="1">
      <c r="A132" s="102"/>
      <c r="B132" s="104"/>
      <c r="C132" s="36">
        <v>2024</v>
      </c>
      <c r="D132" s="24">
        <f t="shared" ref="D132" si="47">E132+F132+G132+H132</f>
        <v>37778.400000000001</v>
      </c>
      <c r="E132" s="25">
        <v>0</v>
      </c>
      <c r="F132" s="25">
        <v>0</v>
      </c>
      <c r="G132" s="25">
        <v>37778.400000000001</v>
      </c>
      <c r="H132" s="25">
        <v>0</v>
      </c>
      <c r="I132" s="101"/>
      <c r="J132" s="101"/>
      <c r="K132" s="101"/>
      <c r="L132" s="101"/>
    </row>
    <row r="133" spans="1:12" s="23" customFormat="1" ht="15" customHeight="1">
      <c r="A133" s="103"/>
      <c r="B133" s="104"/>
      <c r="C133" s="36">
        <v>2025</v>
      </c>
      <c r="D133" s="24">
        <f t="shared" si="46"/>
        <v>37778.400000000001</v>
      </c>
      <c r="E133" s="25">
        <v>0</v>
      </c>
      <c r="F133" s="25">
        <v>0</v>
      </c>
      <c r="G133" s="25">
        <v>37778.400000000001</v>
      </c>
      <c r="H133" s="25">
        <v>0</v>
      </c>
      <c r="I133" s="101"/>
      <c r="J133" s="101"/>
      <c r="K133" s="101"/>
      <c r="L133" s="101"/>
    </row>
    <row r="134" spans="1:12" s="23" customFormat="1" ht="18" customHeight="1">
      <c r="A134" s="102" t="s">
        <v>90</v>
      </c>
      <c r="B134" s="104" t="s">
        <v>52</v>
      </c>
      <c r="C134" s="36">
        <v>2022</v>
      </c>
      <c r="D134" s="24">
        <f t="shared" si="40"/>
        <v>4670.3</v>
      </c>
      <c r="E134" s="25">
        <v>0</v>
      </c>
      <c r="F134" s="25">
        <v>4108.5</v>
      </c>
      <c r="G134" s="25">
        <f>350.1+211.7</f>
        <v>561.79999999999995</v>
      </c>
      <c r="H134" s="25">
        <v>0</v>
      </c>
      <c r="I134" s="101">
        <v>473</v>
      </c>
      <c r="J134" s="101" t="s">
        <v>119</v>
      </c>
      <c r="K134" s="101">
        <v>241</v>
      </c>
      <c r="L134" s="101"/>
    </row>
    <row r="135" spans="1:12" s="23" customFormat="1" ht="18" customHeight="1">
      <c r="A135" s="102"/>
      <c r="B135" s="104"/>
      <c r="C135" s="36">
        <v>2023</v>
      </c>
      <c r="D135" s="24">
        <f t="shared" si="40"/>
        <v>4668.3</v>
      </c>
      <c r="E135" s="25">
        <v>0</v>
      </c>
      <c r="F135" s="25">
        <v>4108.5</v>
      </c>
      <c r="G135" s="25">
        <v>559.79999999999995</v>
      </c>
      <c r="H135" s="25">
        <v>0</v>
      </c>
      <c r="I135" s="101"/>
      <c r="J135" s="101"/>
      <c r="K135" s="101"/>
      <c r="L135" s="101"/>
    </row>
    <row r="136" spans="1:12" s="23" customFormat="1" ht="18" customHeight="1">
      <c r="A136" s="102"/>
      <c r="B136" s="104"/>
      <c r="C136" s="37">
        <v>2024</v>
      </c>
      <c r="D136" s="24">
        <f t="shared" ref="D136" si="48">E136+F136+G136+H136</f>
        <v>4668.3</v>
      </c>
      <c r="E136" s="25">
        <v>0</v>
      </c>
      <c r="F136" s="25">
        <v>4108.5</v>
      </c>
      <c r="G136" s="25">
        <v>559.79999999999995</v>
      </c>
      <c r="H136" s="25">
        <v>0</v>
      </c>
      <c r="I136" s="101"/>
      <c r="J136" s="101"/>
      <c r="K136" s="101"/>
      <c r="L136" s="101"/>
    </row>
    <row r="137" spans="1:12" s="23" customFormat="1" ht="18" customHeight="1">
      <c r="A137" s="103"/>
      <c r="B137" s="104"/>
      <c r="C137" s="36">
        <v>2025</v>
      </c>
      <c r="D137" s="24">
        <f t="shared" si="40"/>
        <v>559.79999999999995</v>
      </c>
      <c r="E137" s="25">
        <v>0</v>
      </c>
      <c r="F137" s="25">
        <v>0</v>
      </c>
      <c r="G137" s="25">
        <v>559.79999999999995</v>
      </c>
      <c r="H137" s="25">
        <v>0</v>
      </c>
      <c r="I137" s="101"/>
      <c r="J137" s="101"/>
      <c r="K137" s="101"/>
      <c r="L137" s="101"/>
    </row>
    <row r="138" spans="1:12" s="23" customFormat="1" ht="17.25" customHeight="1">
      <c r="A138" s="62"/>
      <c r="B138" s="132" t="s">
        <v>108</v>
      </c>
      <c r="C138" s="46"/>
      <c r="D138" s="24">
        <f>SUM(E138:H138)</f>
        <v>3849058.9047399997</v>
      </c>
      <c r="E138" s="24">
        <f>E139+E140+E141+E142</f>
        <v>1638734.0691200001</v>
      </c>
      <c r="F138" s="24">
        <f>F139+F140+F141+F142</f>
        <v>1634100.3608799998</v>
      </c>
      <c r="G138" s="24">
        <f>G139+G140+G141+G142</f>
        <v>576224.47473999986</v>
      </c>
      <c r="H138" s="24">
        <f>H139+H140+H141+H142</f>
        <v>0</v>
      </c>
      <c r="I138" s="49"/>
      <c r="J138" s="49"/>
      <c r="K138" s="49"/>
      <c r="L138" s="49"/>
    </row>
    <row r="139" spans="1:12" s="23" customFormat="1" ht="15">
      <c r="A139" s="63"/>
      <c r="B139" s="133"/>
      <c r="C139" s="46">
        <v>2022</v>
      </c>
      <c r="D139" s="24">
        <f>D143+D146+D150+D154+D158+0.1</f>
        <v>1205346.7147400002</v>
      </c>
      <c r="E139" s="24">
        <f t="shared" ref="D139:H141" si="49">E143+E146+E150+E154+E158</f>
        <v>546558.57912000001</v>
      </c>
      <c r="F139" s="24">
        <f t="shared" si="49"/>
        <v>497173.16087999998</v>
      </c>
      <c r="G139" s="24">
        <f t="shared" si="49"/>
        <v>161614.87473999997</v>
      </c>
      <c r="H139" s="24">
        <f t="shared" si="49"/>
        <v>0</v>
      </c>
      <c r="I139" s="90"/>
      <c r="J139" s="90"/>
      <c r="K139" s="90"/>
      <c r="L139" s="90"/>
    </row>
    <row r="140" spans="1:12" s="23" customFormat="1" ht="15">
      <c r="A140" s="63"/>
      <c r="B140" s="133"/>
      <c r="C140" s="46">
        <v>2023</v>
      </c>
      <c r="D140" s="24">
        <f t="shared" si="49"/>
        <v>1481596.71</v>
      </c>
      <c r="E140" s="24">
        <f t="shared" si="49"/>
        <v>525029.41</v>
      </c>
      <c r="F140" s="24">
        <f t="shared" si="49"/>
        <v>818132.5</v>
      </c>
      <c r="G140" s="24">
        <f t="shared" si="49"/>
        <v>138434.79999999999</v>
      </c>
      <c r="H140" s="24">
        <f t="shared" si="49"/>
        <v>0</v>
      </c>
      <c r="I140" s="91"/>
      <c r="J140" s="91"/>
      <c r="K140" s="91"/>
      <c r="L140" s="91"/>
    </row>
    <row r="141" spans="1:12" s="23" customFormat="1" ht="15">
      <c r="A141" s="63"/>
      <c r="B141" s="133"/>
      <c r="C141" s="46">
        <v>2024</v>
      </c>
      <c r="D141" s="24">
        <f t="shared" si="49"/>
        <v>1024375.68</v>
      </c>
      <c r="E141" s="24">
        <f t="shared" si="49"/>
        <v>567146.08000000007</v>
      </c>
      <c r="F141" s="24">
        <f t="shared" si="49"/>
        <v>318794.7</v>
      </c>
      <c r="G141" s="24">
        <f t="shared" si="49"/>
        <v>138434.89999999997</v>
      </c>
      <c r="H141" s="24">
        <f t="shared" si="49"/>
        <v>0</v>
      </c>
      <c r="I141" s="91"/>
      <c r="J141" s="91"/>
      <c r="K141" s="91"/>
      <c r="L141" s="91"/>
    </row>
    <row r="142" spans="1:12" s="23" customFormat="1" ht="15">
      <c r="A142" s="63"/>
      <c r="B142" s="134"/>
      <c r="C142" s="46">
        <v>2025</v>
      </c>
      <c r="D142" s="24">
        <f>D149+D153+D157+D161</f>
        <v>137739.89999999997</v>
      </c>
      <c r="E142" s="24">
        <f>E149+E153+E157+E161</f>
        <v>0</v>
      </c>
      <c r="F142" s="24">
        <f>F149+F153+F157+F161</f>
        <v>0</v>
      </c>
      <c r="G142" s="24">
        <f>G149+G153+G157+G161</f>
        <v>137739.89999999997</v>
      </c>
      <c r="H142" s="24">
        <f>H146+H149+H153+H157+H161</f>
        <v>0</v>
      </c>
      <c r="I142" s="92"/>
      <c r="J142" s="92"/>
      <c r="K142" s="92"/>
      <c r="L142" s="92"/>
    </row>
    <row r="143" spans="1:12" s="23" customFormat="1" ht="15" customHeight="1">
      <c r="A143" s="84"/>
      <c r="B143" s="109" t="s">
        <v>124</v>
      </c>
      <c r="C143" s="81">
        <v>2022</v>
      </c>
      <c r="D143" s="24">
        <f>SUM(E143:H143)</f>
        <v>405992.01</v>
      </c>
      <c r="E143" s="25">
        <f>E43+E47</f>
        <v>0</v>
      </c>
      <c r="F143" s="25">
        <f t="shared" ref="F143:G143" si="50">F43+F47</f>
        <v>405951.43</v>
      </c>
      <c r="G143" s="25">
        <f t="shared" si="50"/>
        <v>40.58</v>
      </c>
      <c r="H143" s="25">
        <f>H43+H47</f>
        <v>0</v>
      </c>
      <c r="I143" s="101">
        <v>469</v>
      </c>
      <c r="J143" s="101"/>
      <c r="K143" s="101"/>
      <c r="L143" s="101"/>
    </row>
    <row r="144" spans="1:12" s="23" customFormat="1" ht="15" customHeight="1">
      <c r="A144" s="84"/>
      <c r="B144" s="110"/>
      <c r="C144" s="81">
        <v>2023</v>
      </c>
      <c r="D144" s="24">
        <f t="shared" ref="D144:D161" si="51">SUM(E144:H144)</f>
        <v>735000</v>
      </c>
      <c r="E144" s="25">
        <f t="shared" ref="E144:G144" si="52">E44+E48</f>
        <v>0</v>
      </c>
      <c r="F144" s="25">
        <f t="shared" si="52"/>
        <v>735000</v>
      </c>
      <c r="G144" s="25">
        <f t="shared" si="52"/>
        <v>0</v>
      </c>
      <c r="H144" s="25">
        <f>H44+H48</f>
        <v>0</v>
      </c>
      <c r="I144" s="101"/>
      <c r="J144" s="101"/>
      <c r="K144" s="101"/>
      <c r="L144" s="101"/>
    </row>
    <row r="145" spans="1:12" s="23" customFormat="1" ht="15" customHeight="1">
      <c r="A145" s="84"/>
      <c r="B145" s="63"/>
      <c r="C145" s="81">
        <v>2024</v>
      </c>
      <c r="D145" s="24">
        <f t="shared" ref="D145" si="53">SUM(E145:H145)</f>
        <v>234000</v>
      </c>
      <c r="E145" s="25">
        <f t="shared" ref="E145:G145" si="54">E45+E49</f>
        <v>0</v>
      </c>
      <c r="F145" s="25">
        <f t="shared" si="54"/>
        <v>234000</v>
      </c>
      <c r="G145" s="25">
        <f t="shared" si="54"/>
        <v>0</v>
      </c>
      <c r="H145" s="25">
        <f>H44+H48</f>
        <v>0</v>
      </c>
      <c r="I145" s="101"/>
      <c r="J145" s="101"/>
      <c r="K145" s="101"/>
      <c r="L145" s="101"/>
    </row>
    <row r="146" spans="1:12" s="23" customFormat="1" ht="15">
      <c r="A146" s="84"/>
      <c r="B146" s="63"/>
      <c r="C146" s="81">
        <v>2022</v>
      </c>
      <c r="D146" s="24">
        <f>E146+F146+G146</f>
        <v>781583.6047400001</v>
      </c>
      <c r="E146" s="24">
        <f>E12+E16+E21+E25+E31+E32+E36+E39+E50+E53+E57+E64+E72+E77+E78+E79+E80+E82+E88+E93+E105+E109+E113+E122+E130+E134</f>
        <v>544851.57912000001</v>
      </c>
      <c r="F146" s="24">
        <f>F12+F16+F21+F25+F31+F32+F36+F39+F50+F53+F57+F64+F72+F77+F78+F79+F80+F82+F88+F93+F105+F109+F113+F122+F130+F134</f>
        <v>91221.730880000003</v>
      </c>
      <c r="G146" s="24">
        <f>G12+G16+G21+G25+G31+G32+G36+G39+G50+G53+G57+G64+G72+G77+G78+G79+G80+G82+G88+G93+G105+G109+G113+G122+G130+G134</f>
        <v>145510.29473999998</v>
      </c>
      <c r="H146" s="24">
        <f>H12+H16+H21+H25+H31+H32+H36+H39+H50+H53+H57+H64+H72+H77+H78+H79+H80+H82+H88+H93+H105+H109+H113+H122+H130+H134</f>
        <v>0</v>
      </c>
      <c r="I146" s="101">
        <v>473</v>
      </c>
      <c r="J146" s="101"/>
      <c r="K146" s="101"/>
      <c r="L146" s="101"/>
    </row>
    <row r="147" spans="1:12" s="23" customFormat="1" ht="15">
      <c r="A147" s="84"/>
      <c r="B147" s="63"/>
      <c r="C147" s="81">
        <v>2023</v>
      </c>
      <c r="D147" s="24">
        <f t="shared" ref="D147:D149" si="55">E147+F147+G147</f>
        <v>728825.51</v>
      </c>
      <c r="E147" s="24">
        <f>E13+E17+E22+E26+E33+E37+E40+E54+E58+E65+E73+E83+E89+E94+E106+E110+E114+E123+E131+E135</f>
        <v>523322.41000000003</v>
      </c>
      <c r="F147" s="24">
        <f>F13+F17+F22+F26+F33+F37+F40+F54+F58+F65+F73+F83+F89+F94+F106+F110+F114+F123+F131+F135</f>
        <v>83132.5</v>
      </c>
      <c r="G147" s="24">
        <f>G13+G17+G22+G26+G33+G37+G40+G54+G58+G65+G73+G83+G89+G94+G106+G110+G114+G123+G131+G135</f>
        <v>122370.59999999999</v>
      </c>
      <c r="H147" s="24">
        <f>H13+H17+H22+H26+H33+H37+H40+H54+H58+H65+H73+H83+H89+H94+H106+H110+H114+H123+H131+H135</f>
        <v>0</v>
      </c>
      <c r="I147" s="101"/>
      <c r="J147" s="101"/>
      <c r="K147" s="101"/>
      <c r="L147" s="101"/>
    </row>
    <row r="148" spans="1:12" s="23" customFormat="1" ht="15">
      <c r="A148" s="84"/>
      <c r="B148" s="63"/>
      <c r="C148" s="81">
        <v>2024</v>
      </c>
      <c r="D148" s="24">
        <f t="shared" si="55"/>
        <v>772604.38</v>
      </c>
      <c r="E148" s="24">
        <f>E14+E18+E23+E27+E34+E38+E42+E49+E55+E59+E66+E74+E85+E90+E95+E107+E111+E115+E124+E132+E136</f>
        <v>565439.08000000007</v>
      </c>
      <c r="F148" s="24">
        <f>F14+F18+F23+F27+F34+F38+F42+F49+F55+F59+F66+F74+F85+F90+F95+F107+F111+F115+F124+F132+F136</f>
        <v>84794.7</v>
      </c>
      <c r="G148" s="24">
        <f>G14+G18+G23+G27+G34+G38+G42+G49+G55+G59+G66+G74+G85+G90+G95+G107+G111+G115+G124+G132+G136</f>
        <v>122370.59999999999</v>
      </c>
      <c r="H148" s="24">
        <f>H14+H18+H23+H27+H34+H38+H42+H49+H55+H59+H66+H74+H85+H90+H95+H107+H111+H115+H124+H132+H136</f>
        <v>0</v>
      </c>
      <c r="I148" s="101"/>
      <c r="J148" s="101"/>
      <c r="K148" s="101"/>
      <c r="L148" s="101"/>
    </row>
    <row r="149" spans="1:12" s="23" customFormat="1" ht="15">
      <c r="A149" s="83"/>
      <c r="B149" s="63"/>
      <c r="C149" s="81">
        <v>2025</v>
      </c>
      <c r="D149" s="24">
        <f t="shared" si="55"/>
        <v>121675.59999999999</v>
      </c>
      <c r="E149" s="24">
        <f>E15+E19+E24+E28+E35+E56+E67+E75+E86+E91+E96+E116+E125+E133+E137</f>
        <v>0</v>
      </c>
      <c r="F149" s="24">
        <f>F15+F19+F24+F28+F35+F56+F67+F75+F86+F91+F96+F116+F125+F133+F137</f>
        <v>0</v>
      </c>
      <c r="G149" s="24">
        <f>G15+G19+G24+G28+G35+G56+G67+G75+G86+G91+G96+G116+G125+G133+G137+G108</f>
        <v>121675.59999999999</v>
      </c>
      <c r="H149" s="24">
        <f>H15+H19+H24+H28+H35+H56+H67+H75+H86+H91+H96+H116+H125+H133+H137</f>
        <v>0</v>
      </c>
      <c r="I149" s="101"/>
      <c r="J149" s="101"/>
      <c r="K149" s="101"/>
      <c r="L149" s="101"/>
    </row>
    <row r="150" spans="1:12" s="23" customFormat="1" ht="12.75" customHeight="1">
      <c r="A150" s="83"/>
      <c r="B150" s="63"/>
      <c r="C150" s="81">
        <v>2022</v>
      </c>
      <c r="D150" s="24">
        <f t="shared" si="51"/>
        <v>300</v>
      </c>
      <c r="E150" s="24">
        <f t="shared" ref="E150:F150" si="56">E68</f>
        <v>0</v>
      </c>
      <c r="F150" s="24">
        <f t="shared" si="56"/>
        <v>0</v>
      </c>
      <c r="G150" s="24">
        <f t="shared" ref="G150:H153" si="57">G68</f>
        <v>300</v>
      </c>
      <c r="H150" s="24">
        <f t="shared" si="57"/>
        <v>0</v>
      </c>
      <c r="I150" s="101">
        <v>475</v>
      </c>
      <c r="J150" s="101"/>
      <c r="K150" s="101"/>
      <c r="L150" s="101"/>
    </row>
    <row r="151" spans="1:12" s="23" customFormat="1" ht="12" customHeight="1">
      <c r="A151" s="83"/>
      <c r="B151" s="63"/>
      <c r="C151" s="81">
        <v>2023</v>
      </c>
      <c r="D151" s="24">
        <f t="shared" si="51"/>
        <v>300</v>
      </c>
      <c r="E151" s="24">
        <f t="shared" ref="E151:F153" si="58">E69</f>
        <v>0</v>
      </c>
      <c r="F151" s="24">
        <f t="shared" si="58"/>
        <v>0</v>
      </c>
      <c r="G151" s="24">
        <f t="shared" si="57"/>
        <v>300</v>
      </c>
      <c r="H151" s="24">
        <f t="shared" si="57"/>
        <v>0</v>
      </c>
      <c r="I151" s="101"/>
      <c r="J151" s="101"/>
      <c r="K151" s="101"/>
      <c r="L151" s="101"/>
    </row>
    <row r="152" spans="1:12" s="23" customFormat="1" ht="12" customHeight="1">
      <c r="A152" s="83"/>
      <c r="B152" s="63"/>
      <c r="C152" s="81">
        <v>2024</v>
      </c>
      <c r="D152" s="24">
        <f t="shared" ref="D152" si="59">SUM(E152:H152)</f>
        <v>300</v>
      </c>
      <c r="E152" s="24">
        <f t="shared" si="58"/>
        <v>0</v>
      </c>
      <c r="F152" s="24">
        <f t="shared" si="58"/>
        <v>0</v>
      </c>
      <c r="G152" s="24">
        <f t="shared" si="57"/>
        <v>300</v>
      </c>
      <c r="H152" s="24">
        <f t="shared" si="57"/>
        <v>0</v>
      </c>
      <c r="I152" s="101"/>
      <c r="J152" s="101"/>
      <c r="K152" s="101"/>
      <c r="L152" s="101"/>
    </row>
    <row r="153" spans="1:12" s="23" customFormat="1" ht="15">
      <c r="A153" s="83"/>
      <c r="B153" s="63"/>
      <c r="C153" s="81">
        <v>2025</v>
      </c>
      <c r="D153" s="24">
        <f t="shared" si="51"/>
        <v>300</v>
      </c>
      <c r="E153" s="24">
        <f t="shared" si="58"/>
        <v>0</v>
      </c>
      <c r="F153" s="24">
        <f t="shared" si="58"/>
        <v>0</v>
      </c>
      <c r="G153" s="24">
        <f t="shared" si="57"/>
        <v>300</v>
      </c>
      <c r="H153" s="24">
        <f t="shared" si="57"/>
        <v>0</v>
      </c>
      <c r="I153" s="101"/>
      <c r="J153" s="101"/>
      <c r="K153" s="101"/>
      <c r="L153" s="101"/>
    </row>
    <row r="154" spans="1:12" s="23" customFormat="1" ht="15">
      <c r="A154" s="83"/>
      <c r="B154" s="63"/>
      <c r="C154" s="81">
        <v>2022</v>
      </c>
      <c r="D154" s="24">
        <f t="shared" si="51"/>
        <v>15676.5</v>
      </c>
      <c r="E154" s="24">
        <f t="shared" ref="E154:H157" si="60">E126+E117+E97</f>
        <v>0</v>
      </c>
      <c r="F154" s="24">
        <f t="shared" si="60"/>
        <v>0</v>
      </c>
      <c r="G154" s="24">
        <f t="shared" si="60"/>
        <v>15676.5</v>
      </c>
      <c r="H154" s="24">
        <f t="shared" si="60"/>
        <v>0</v>
      </c>
      <c r="I154" s="101">
        <v>477</v>
      </c>
      <c r="J154" s="101"/>
      <c r="K154" s="101"/>
      <c r="L154" s="101"/>
    </row>
    <row r="155" spans="1:12" s="23" customFormat="1" ht="15">
      <c r="A155" s="83"/>
      <c r="B155" s="63"/>
      <c r="C155" s="81">
        <v>2023</v>
      </c>
      <c r="D155" s="24">
        <f t="shared" si="51"/>
        <v>15676.5</v>
      </c>
      <c r="E155" s="24">
        <f t="shared" si="60"/>
        <v>0</v>
      </c>
      <c r="F155" s="24">
        <f t="shared" si="60"/>
        <v>0</v>
      </c>
      <c r="G155" s="24">
        <f>G127+G118+G98</f>
        <v>15676.5</v>
      </c>
      <c r="H155" s="24">
        <f t="shared" si="60"/>
        <v>0</v>
      </c>
      <c r="I155" s="101"/>
      <c r="J155" s="101"/>
      <c r="K155" s="101"/>
      <c r="L155" s="101"/>
    </row>
    <row r="156" spans="1:12" s="23" customFormat="1" ht="15">
      <c r="A156" s="83"/>
      <c r="B156" s="63"/>
      <c r="C156" s="81">
        <v>2024</v>
      </c>
      <c r="D156" s="24">
        <f t="shared" ref="D156" si="61">SUM(E156:H156)</f>
        <v>15676.5</v>
      </c>
      <c r="E156" s="24">
        <f t="shared" si="60"/>
        <v>0</v>
      </c>
      <c r="F156" s="24">
        <f t="shared" si="60"/>
        <v>0</v>
      </c>
      <c r="G156" s="24">
        <f t="shared" si="60"/>
        <v>15676.5</v>
      </c>
      <c r="H156" s="24">
        <f t="shared" si="60"/>
        <v>0</v>
      </c>
      <c r="I156" s="101"/>
      <c r="J156" s="101"/>
      <c r="K156" s="101"/>
      <c r="L156" s="101"/>
    </row>
    <row r="157" spans="1:12" s="23" customFormat="1" ht="15">
      <c r="A157" s="83"/>
      <c r="B157" s="63"/>
      <c r="C157" s="81">
        <v>2025</v>
      </c>
      <c r="D157" s="24">
        <f t="shared" si="51"/>
        <v>15676.5</v>
      </c>
      <c r="E157" s="24">
        <f t="shared" si="60"/>
        <v>0</v>
      </c>
      <c r="F157" s="24">
        <f t="shared" si="60"/>
        <v>0</v>
      </c>
      <c r="G157" s="24">
        <f t="shared" si="60"/>
        <v>15676.5</v>
      </c>
      <c r="H157" s="24">
        <f t="shared" si="60"/>
        <v>0</v>
      </c>
      <c r="I157" s="101"/>
      <c r="J157" s="101"/>
      <c r="K157" s="101"/>
      <c r="L157" s="101"/>
    </row>
    <row r="158" spans="1:12" s="23" customFormat="1" ht="15">
      <c r="A158" s="83"/>
      <c r="B158" s="63"/>
      <c r="C158" s="82">
        <v>2022</v>
      </c>
      <c r="D158" s="65">
        <f t="shared" si="51"/>
        <v>1794.5</v>
      </c>
      <c r="E158" s="65">
        <f t="shared" ref="E158:H159" si="62">E101+E60</f>
        <v>1707</v>
      </c>
      <c r="F158" s="65">
        <f t="shared" si="62"/>
        <v>0</v>
      </c>
      <c r="G158" s="65">
        <f t="shared" si="62"/>
        <v>87.5</v>
      </c>
      <c r="H158" s="65">
        <f t="shared" si="62"/>
        <v>0</v>
      </c>
      <c r="I158" s="77">
        <v>478</v>
      </c>
      <c r="J158" s="62"/>
      <c r="K158" s="62"/>
      <c r="L158" s="62"/>
    </row>
    <row r="159" spans="1:12" s="23" customFormat="1" ht="15">
      <c r="A159" s="84"/>
      <c r="B159" s="63"/>
      <c r="C159" s="81">
        <v>2023</v>
      </c>
      <c r="D159" s="24">
        <f t="shared" si="51"/>
        <v>1794.7</v>
      </c>
      <c r="E159" s="24">
        <f t="shared" si="62"/>
        <v>1707</v>
      </c>
      <c r="F159" s="24">
        <f t="shared" si="62"/>
        <v>0</v>
      </c>
      <c r="G159" s="24">
        <f t="shared" si="62"/>
        <v>87.7</v>
      </c>
      <c r="H159" s="24">
        <f t="shared" si="62"/>
        <v>0</v>
      </c>
      <c r="I159" s="63"/>
      <c r="J159" s="63"/>
      <c r="K159" s="63"/>
      <c r="L159" s="63"/>
    </row>
    <row r="160" spans="1:12" s="23" customFormat="1" ht="15">
      <c r="A160" s="84"/>
      <c r="B160" s="63"/>
      <c r="C160" s="81">
        <v>2024</v>
      </c>
      <c r="D160" s="24">
        <f t="shared" ref="D160" si="63">SUM(E160:H160)</f>
        <v>1794.8</v>
      </c>
      <c r="E160" s="24">
        <f>E103+E61</f>
        <v>1707</v>
      </c>
      <c r="F160" s="24">
        <f>F103+F61</f>
        <v>0</v>
      </c>
      <c r="G160" s="24">
        <f>G103+G61</f>
        <v>87.8</v>
      </c>
      <c r="H160" s="24">
        <f>H103+H61</f>
        <v>0</v>
      </c>
      <c r="I160" s="63"/>
      <c r="J160" s="63"/>
      <c r="K160" s="63"/>
      <c r="L160" s="63"/>
    </row>
    <row r="161" spans="1:15" s="23" customFormat="1" ht="15">
      <c r="A161" s="85"/>
      <c r="B161" s="64"/>
      <c r="C161" s="81">
        <v>2025</v>
      </c>
      <c r="D161" s="24">
        <f t="shared" si="51"/>
        <v>87.8</v>
      </c>
      <c r="E161" s="24">
        <v>0</v>
      </c>
      <c r="F161" s="24">
        <f>F104+F62</f>
        <v>0</v>
      </c>
      <c r="G161" s="24">
        <f>G104</f>
        <v>87.8</v>
      </c>
      <c r="H161" s="24">
        <f>H104+H62</f>
        <v>0</v>
      </c>
      <c r="I161" s="64"/>
      <c r="J161" s="64"/>
      <c r="K161" s="64"/>
      <c r="L161" s="64"/>
    </row>
    <row r="162" spans="1:15">
      <c r="G162" s="9"/>
    </row>
    <row r="163" spans="1:15">
      <c r="G163" s="9"/>
    </row>
    <row r="164" spans="1:15">
      <c r="G164" s="9"/>
    </row>
    <row r="165" spans="1:15" s="10" customFormat="1" ht="20.25" customHeight="1">
      <c r="A165" s="130" t="s">
        <v>95</v>
      </c>
      <c r="B165" s="130"/>
      <c r="C165" s="130"/>
      <c r="D165" s="130"/>
      <c r="E165" s="130"/>
      <c r="F165" s="130"/>
      <c r="G165" s="130"/>
      <c r="I165" s="21"/>
      <c r="J165" s="21"/>
      <c r="K165" s="131" t="s">
        <v>96</v>
      </c>
      <c r="L165" s="131"/>
      <c r="M165" s="50"/>
      <c r="N165" s="50"/>
      <c r="O165" s="50"/>
    </row>
    <row r="169" spans="1:15">
      <c r="E169" s="16"/>
    </row>
    <row r="170" spans="1:15">
      <c r="F170" s="16"/>
      <c r="G170" s="16"/>
      <c r="H170" s="16"/>
    </row>
    <row r="175" spans="1:15">
      <c r="I175" s="34"/>
      <c r="J175" s="34"/>
      <c r="K175" s="34"/>
    </row>
  </sheetData>
  <autoFilter ref="A9:G105">
    <filterColumn colId="3"/>
    <filterColumn colId="5"/>
    <filterColumn colId="6"/>
  </autoFilter>
  <mergeCells count="216">
    <mergeCell ref="L113:L116"/>
    <mergeCell ref="A113:A120"/>
    <mergeCell ref="B113:B120"/>
    <mergeCell ref="J117:J120"/>
    <mergeCell ref="K117:K120"/>
    <mergeCell ref="L117:L120"/>
    <mergeCell ref="K109:K111"/>
    <mergeCell ref="A88:A91"/>
    <mergeCell ref="B93:B104"/>
    <mergeCell ref="K101:K104"/>
    <mergeCell ref="K97:K100"/>
    <mergeCell ref="B88:B91"/>
    <mergeCell ref="I88:I91"/>
    <mergeCell ref="J88:J91"/>
    <mergeCell ref="K88:K91"/>
    <mergeCell ref="L88:L91"/>
    <mergeCell ref="B82:B83"/>
    <mergeCell ref="B85:B86"/>
    <mergeCell ref="A68:A71"/>
    <mergeCell ref="B68:B71"/>
    <mergeCell ref="A72:A75"/>
    <mergeCell ref="B72:B75"/>
    <mergeCell ref="K72:K75"/>
    <mergeCell ref="K68:K71"/>
    <mergeCell ref="I68:I71"/>
    <mergeCell ref="A57:A62"/>
    <mergeCell ref="K64:K67"/>
    <mergeCell ref="J72:J75"/>
    <mergeCell ref="A64:A67"/>
    <mergeCell ref="I64:I67"/>
    <mergeCell ref="K60:K62"/>
    <mergeCell ref="B57:B62"/>
    <mergeCell ref="I60:I62"/>
    <mergeCell ref="J60:J62"/>
    <mergeCell ref="I57:I59"/>
    <mergeCell ref="J64:J67"/>
    <mergeCell ref="J68:J71"/>
    <mergeCell ref="I72:I75"/>
    <mergeCell ref="H3:L3"/>
    <mergeCell ref="H1:L1"/>
    <mergeCell ref="J150:J153"/>
    <mergeCell ref="K150:K153"/>
    <mergeCell ref="L150:L153"/>
    <mergeCell ref="L130:L133"/>
    <mergeCell ref="I93:I96"/>
    <mergeCell ref="I97:I100"/>
    <mergeCell ref="I101:I104"/>
    <mergeCell ref="I122:I125"/>
    <mergeCell ref="J93:J96"/>
    <mergeCell ref="K93:K96"/>
    <mergeCell ref="L93:L96"/>
    <mergeCell ref="A63:L63"/>
    <mergeCell ref="A92:L92"/>
    <mergeCell ref="A87:L87"/>
    <mergeCell ref="A81:L81"/>
    <mergeCell ref="K57:K59"/>
    <mergeCell ref="I143:I145"/>
    <mergeCell ref="J143:J145"/>
    <mergeCell ref="I146:I149"/>
    <mergeCell ref="J146:J149"/>
    <mergeCell ref="K146:K149"/>
    <mergeCell ref="L146:L149"/>
    <mergeCell ref="I154:I157"/>
    <mergeCell ref="J154:J157"/>
    <mergeCell ref="K154:K157"/>
    <mergeCell ref="L154:L157"/>
    <mergeCell ref="I150:I153"/>
    <mergeCell ref="K143:K145"/>
    <mergeCell ref="L143:L145"/>
    <mergeCell ref="A165:G165"/>
    <mergeCell ref="I139:I142"/>
    <mergeCell ref="J139:J142"/>
    <mergeCell ref="K139:K142"/>
    <mergeCell ref="L139:L142"/>
    <mergeCell ref="K165:L165"/>
    <mergeCell ref="B143:B144"/>
    <mergeCell ref="B138:B142"/>
    <mergeCell ref="L64:L67"/>
    <mergeCell ref="L68:L71"/>
    <mergeCell ref="L72:L75"/>
    <mergeCell ref="L39:L41"/>
    <mergeCell ref="L50:L51"/>
    <mergeCell ref="A52:L52"/>
    <mergeCell ref="K16:K19"/>
    <mergeCell ref="K53:K56"/>
    <mergeCell ref="L60:L62"/>
    <mergeCell ref="B64:B67"/>
    <mergeCell ref="L43:L45"/>
    <mergeCell ref="L47:L49"/>
    <mergeCell ref="L57:L59"/>
    <mergeCell ref="K39:K41"/>
    <mergeCell ref="K43:K45"/>
    <mergeCell ref="K47:K49"/>
    <mergeCell ref="A50:A51"/>
    <mergeCell ref="B50:B51"/>
    <mergeCell ref="A43:A45"/>
    <mergeCell ref="A47:A49"/>
    <mergeCell ref="B47:B49"/>
    <mergeCell ref="I43:I45"/>
    <mergeCell ref="J53:J56"/>
    <mergeCell ref="B43:B45"/>
    <mergeCell ref="A53:A56"/>
    <mergeCell ref="B53:B56"/>
    <mergeCell ref="L8:L9"/>
    <mergeCell ref="L12:L15"/>
    <mergeCell ref="L16:L19"/>
    <mergeCell ref="L21:L24"/>
    <mergeCell ref="L25:L28"/>
    <mergeCell ref="L53:L56"/>
    <mergeCell ref="J57:J59"/>
    <mergeCell ref="I39:I41"/>
    <mergeCell ref="J43:J45"/>
    <mergeCell ref="J47:J49"/>
    <mergeCell ref="I47:I49"/>
    <mergeCell ref="I53:I56"/>
    <mergeCell ref="I50:I51"/>
    <mergeCell ref="K21:K24"/>
    <mergeCell ref="K25:K28"/>
    <mergeCell ref="B36:B38"/>
    <mergeCell ref="A36:A38"/>
    <mergeCell ref="B39:B41"/>
    <mergeCell ref="A39:A41"/>
    <mergeCell ref="J39:J41"/>
    <mergeCell ref="J21:J24"/>
    <mergeCell ref="J25:J28"/>
    <mergeCell ref="H4:L4"/>
    <mergeCell ref="A20:L20"/>
    <mergeCell ref="A11:L11"/>
    <mergeCell ref="A12:A15"/>
    <mergeCell ref="B12:B15"/>
    <mergeCell ref="A16:A19"/>
    <mergeCell ref="B16:B19"/>
    <mergeCell ref="A8:A9"/>
    <mergeCell ref="B8:B9"/>
    <mergeCell ref="C8:C9"/>
    <mergeCell ref="A6:L6"/>
    <mergeCell ref="K8:K9"/>
    <mergeCell ref="K12:K15"/>
    <mergeCell ref="J8:J9"/>
    <mergeCell ref="J12:J15"/>
    <mergeCell ref="J16:J19"/>
    <mergeCell ref="D8:H8"/>
    <mergeCell ref="I8:I9"/>
    <mergeCell ref="I12:I15"/>
    <mergeCell ref="I16:I19"/>
    <mergeCell ref="I21:I24"/>
    <mergeCell ref="I25:I28"/>
    <mergeCell ref="A21:A24"/>
    <mergeCell ref="B21:B24"/>
    <mergeCell ref="A25:A28"/>
    <mergeCell ref="B25:B28"/>
    <mergeCell ref="J36:J38"/>
    <mergeCell ref="I36:I38"/>
    <mergeCell ref="K36:K38"/>
    <mergeCell ref="A32:A35"/>
    <mergeCell ref="B32:B35"/>
    <mergeCell ref="I32:I35"/>
    <mergeCell ref="J32:J35"/>
    <mergeCell ref="K32:K35"/>
    <mergeCell ref="L134:L137"/>
    <mergeCell ref="K130:K133"/>
    <mergeCell ref="K105:K108"/>
    <mergeCell ref="L97:L100"/>
    <mergeCell ref="L101:L104"/>
    <mergeCell ref="J105:J108"/>
    <mergeCell ref="K126:K129"/>
    <mergeCell ref="J122:J125"/>
    <mergeCell ref="K122:K125"/>
    <mergeCell ref="L122:L125"/>
    <mergeCell ref="J126:J129"/>
    <mergeCell ref="L105:L108"/>
    <mergeCell ref="L109:L111"/>
    <mergeCell ref="J130:J133"/>
    <mergeCell ref="J97:J100"/>
    <mergeCell ref="J101:J104"/>
    <mergeCell ref="A112:L112"/>
    <mergeCell ref="B105:B108"/>
    <mergeCell ref="B109:B111"/>
    <mergeCell ref="L126:L129"/>
    <mergeCell ref="A122:A129"/>
    <mergeCell ref="B122:B129"/>
    <mergeCell ref="A93:A104"/>
    <mergeCell ref="I117:I120"/>
    <mergeCell ref="I134:I137"/>
    <mergeCell ref="J134:J137"/>
    <mergeCell ref="K134:K137"/>
    <mergeCell ref="A134:A137"/>
    <mergeCell ref="B134:B137"/>
    <mergeCell ref="I105:I108"/>
    <mergeCell ref="I109:I111"/>
    <mergeCell ref="I126:I129"/>
    <mergeCell ref="B130:B133"/>
    <mergeCell ref="A130:A133"/>
    <mergeCell ref="A105:A108"/>
    <mergeCell ref="A109:A111"/>
    <mergeCell ref="I130:I133"/>
    <mergeCell ref="J109:J111"/>
    <mergeCell ref="I113:I116"/>
    <mergeCell ref="J113:J116"/>
    <mergeCell ref="K113:K116"/>
    <mergeCell ref="L32:L35"/>
    <mergeCell ref="C50:C51"/>
    <mergeCell ref="D50:D51"/>
    <mergeCell ref="E50:E51"/>
    <mergeCell ref="F50:F51"/>
    <mergeCell ref="G50:G51"/>
    <mergeCell ref="H50:H51"/>
    <mergeCell ref="C40:C41"/>
    <mergeCell ref="D40:D41"/>
    <mergeCell ref="E40:E41"/>
    <mergeCell ref="F40:F41"/>
    <mergeCell ref="G40:G41"/>
    <mergeCell ref="H40:H41"/>
    <mergeCell ref="L36:L38"/>
    <mergeCell ref="J50:J51"/>
    <mergeCell ref="K50:K51"/>
  </mergeCells>
  <pageMargins left="0.78740157480314965" right="0.78740157480314965" top="1.1811023622047245" bottom="0.39370078740157483" header="0.51181102362204722" footer="0.31496062992125984"/>
  <pageSetup paperSize="9" scale="71" fitToWidth="0" fitToHeight="0" orientation="landscape" verticalDpi="180" r:id="rId1"/>
  <headerFooter differentFirst="1">
    <oddHeader>&amp;C&amp;"Times New Roman,обычный"&amp;P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2022-10-26T03:58:46Z</dcterms:modified>
</cp:coreProperties>
</file>