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28695" windowHeight="12780"/>
  </bookViews>
  <sheets>
    <sheet name="план мероприятий" sheetId="1" r:id="rId1"/>
  </sheets>
  <definedNames>
    <definedName name="_GoBack" localSheetId="0">'план мероприятий'!#REF!</definedName>
    <definedName name="OLE_LINK19" localSheetId="0">'план мероприятий'!$A$47</definedName>
    <definedName name="OLE_LINK21" localSheetId="0">'план мероприятий'!$K$44</definedName>
    <definedName name="_xlnm.Print_Area" localSheetId="0">'план мероприятий'!$A$1:$L$111</definedName>
  </definedNames>
  <calcPr calcId="125725" iterateDelta="1E-4"/>
</workbook>
</file>

<file path=xl/calcChain.xml><?xml version="1.0" encoding="utf-8"?>
<calcChain xmlns="http://schemas.openxmlformats.org/spreadsheetml/2006/main">
  <c r="G104" i="1"/>
  <c r="D68"/>
  <c r="D63"/>
  <c r="D57"/>
  <c r="D53"/>
  <c r="D49"/>
  <c r="D46"/>
  <c r="G45"/>
  <c r="G44"/>
  <c r="D42"/>
  <c r="D41"/>
  <c r="D37"/>
  <c r="G33"/>
  <c r="G32"/>
  <c r="F33"/>
  <c r="F32"/>
  <c r="D34"/>
  <c r="D30"/>
  <c r="G26"/>
  <c r="D26" s="1"/>
  <c r="G25"/>
  <c r="G24"/>
  <c r="F25"/>
  <c r="F24"/>
  <c r="D23"/>
  <c r="F22"/>
  <c r="F21"/>
  <c r="D20"/>
  <c r="G15"/>
  <c r="F15"/>
  <c r="F14"/>
  <c r="G14"/>
  <c r="D16"/>
  <c r="D13"/>
  <c r="H104"/>
  <c r="H105"/>
  <c r="F106"/>
  <c r="H106"/>
  <c r="E105"/>
  <c r="E106"/>
  <c r="E104"/>
  <c r="D40"/>
  <c r="D36"/>
  <c r="D35"/>
  <c r="G105" l="1"/>
  <c r="F105"/>
  <c r="G106"/>
  <c r="F104"/>
  <c r="D95"/>
  <c r="D94"/>
  <c r="D93"/>
  <c r="D92"/>
  <c r="D91"/>
  <c r="D90"/>
  <c r="D88"/>
  <c r="D87"/>
  <c r="D86"/>
  <c r="D85"/>
  <c r="D84"/>
  <c r="D83"/>
  <c r="D82"/>
  <c r="D81"/>
  <c r="D80"/>
  <c r="D79"/>
  <c r="D78"/>
  <c r="D77"/>
  <c r="D75"/>
  <c r="D74"/>
  <c r="D73"/>
  <c r="D72"/>
  <c r="D71"/>
  <c r="D70"/>
  <c r="D67"/>
  <c r="D66"/>
  <c r="D62"/>
  <c r="D61"/>
  <c r="D59"/>
  <c r="D58"/>
  <c r="D56"/>
  <c r="D55"/>
  <c r="D52"/>
  <c r="D51"/>
  <c r="D48"/>
  <c r="D47"/>
  <c r="D45"/>
  <c r="D44"/>
  <c r="D33"/>
  <c r="D32"/>
  <c r="D29" l="1"/>
  <c r="D28"/>
  <c r="D25"/>
  <c r="D24"/>
  <c r="D22"/>
  <c r="D21"/>
  <c r="D19"/>
  <c r="D18"/>
  <c r="D15"/>
  <c r="D14"/>
  <c r="D12"/>
  <c r="D11"/>
  <c r="D60" l="1"/>
  <c r="H103" l="1"/>
  <c r="G103" l="1"/>
  <c r="D105"/>
  <c r="D106"/>
  <c r="F103"/>
  <c r="D104" l="1"/>
  <c r="E103"/>
  <c r="D103" s="1"/>
</calcChain>
</file>

<file path=xl/sharedStrings.xml><?xml version="1.0" encoding="utf-8"?>
<sst xmlns="http://schemas.openxmlformats.org/spreadsheetml/2006/main" count="196" uniqueCount="121">
  <si>
    <t>Наименование объекта, мероприятия</t>
  </si>
  <si>
    <t>Всего</t>
  </si>
  <si>
    <t>1. Обеспечение прав граждан на получение общедоступного и бесплатного образования</t>
  </si>
  <si>
    <t>1.1.</t>
  </si>
  <si>
    <t>Организация предоставления общедоступного и бесплатного дошкольного образования</t>
  </si>
  <si>
    <t>2023 год</t>
  </si>
  <si>
    <t>1.2.</t>
  </si>
  <si>
    <t>1.3.</t>
  </si>
  <si>
    <t>Организация предоставления общедоступного и бесплатного дополнительного образования</t>
  </si>
  <si>
    <t>1.4.</t>
  </si>
  <si>
    <t>Предоставление субсидий частным образовательным организациям</t>
  </si>
  <si>
    <t>24B</t>
  </si>
  <si>
    <t>2. Создание образовательной среды, обеспечивающей доступность качественного образования для лиц с ограниченными возможностями здоровья и их социализацию</t>
  </si>
  <si>
    <t>2.1.</t>
  </si>
  <si>
    <t>2.2.</t>
  </si>
  <si>
    <t>2.3.</t>
  </si>
  <si>
    <t>3. Проведение мероприятий для  воспитанников, обучающихся  и работников образовательных организаций</t>
  </si>
  <si>
    <t>3.1.</t>
  </si>
  <si>
    <t>Проведение мероприятий, фестивалей, конкурсов, направленных на развитие творческих способностей детей, культурно-массовых и спортивно-массовых мероприятий</t>
  </si>
  <si>
    <t>241, 296</t>
  </si>
  <si>
    <t>4. Обеспечение функционирования органов управления образованием и образовательных организаций  и повышение квалификации работников</t>
  </si>
  <si>
    <t>4.1.</t>
  </si>
  <si>
    <t>Информационно-аналитическое и организационно-методическое сопровождение, сбор информации о состоянии муниципальной образовательной системы, контроль за финансово-хозяйственной деятельностью образовательных организаций</t>
  </si>
  <si>
    <t>4.2.</t>
  </si>
  <si>
    <t xml:space="preserve">Содержание муниципальной организации по  повышению квалификации работников муниципальных образовательных организаций </t>
  </si>
  <si>
    <t>4.3.</t>
  </si>
  <si>
    <t>Содержание Комитета по делам образования города Челябинска</t>
  </si>
  <si>
    <t>210,220,260, 290, 310, 340</t>
  </si>
  <si>
    <t>5. Обеспечение социальной поддержки воспитанников и обучающихся</t>
  </si>
  <si>
    <t>5.1.</t>
  </si>
  <si>
    <t>Обеспечение выплаты компенсации затрат родителей (законных представителей) детей-инвалидов в части организации обучения по основным образовательным программам</t>
  </si>
  <si>
    <t>5.2.</t>
  </si>
  <si>
    <t>5.3.</t>
  </si>
  <si>
    <t>6. Обеспечение организации отдыха детей в каникулярное время</t>
  </si>
  <si>
    <t>6.1.</t>
  </si>
  <si>
    <t>Обеспечение деятельности Муниципального автономного учреждения детского оздоровительного лагеря «Солнечная поляна» города Челябинска</t>
  </si>
  <si>
    <t>Обеспечение выплаты компенсации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</t>
  </si>
  <si>
    <t>№
п/п</t>
  </si>
  <si>
    <t>Феде-ральный
бюджет</t>
  </si>
  <si>
    <t>Областной
бюджет</t>
  </si>
  <si>
    <t>Бюджет
города</t>
  </si>
  <si>
    <t>Код    
раздела,  
подраздела
целевой  
статьи   
и вида   
расходов</t>
  </si>
  <si>
    <t>Планируемые объемы финансирования       
(тыс. рублей)</t>
  </si>
  <si>
    <t>Срок сдачи 
объекта,  
проведе-ния
меро-приятия</t>
  </si>
  <si>
    <t>При-мечание</t>
  </si>
  <si>
    <t>План мероприятий муниципальной программы «Основные направления реализации государственной политики в системе образования  города  Челябинска»</t>
  </si>
  <si>
    <t xml:space="preserve">1004
7500504050
612, 622, 631, 811
</t>
  </si>
  <si>
    <t>Организация предоставления общедоступного и бесплатного начального общего, основного общего, среднего (полного) общего образования по основным общеобразовательным программам</t>
  </si>
  <si>
    <t>Организация предоставления  общедоступного и бесплатного дошкольного, начального общего, основного общего, среднего (полного) общего образования по основным общеобразовательным программам в специальных (коррекционных) образовательных организациях для обучающихся, воспитанников с ограниченными возможностями здоровья</t>
  </si>
  <si>
    <t>Внебюд-жетные
средства</t>
  </si>
  <si>
    <t>Код     
главного
распо-рядителя
бюд-жетных
средств</t>
  </si>
  <si>
    <t>Организация предоставления  общедоступного и бесплатного дошкольного, начального общего, основного общего, среднего   (полного)    общего образования по основным общеобразовательным программам в оздоровительных образовательных организациях санаторного   типа для детей, нуждающихся в длительном лечении</t>
  </si>
  <si>
    <t xml:space="preserve">0701, 0702
7500103080, 7500104040
631, 811
</t>
  </si>
  <si>
    <t>241, 262</t>
  </si>
  <si>
    <t>24А</t>
  </si>
  <si>
    <t>241, 24В</t>
  </si>
  <si>
    <t>221, 226, 262</t>
  </si>
  <si>
    <t xml:space="preserve">0705
75004М4290
611, 612
</t>
  </si>
  <si>
    <t xml:space="preserve">210, 220,
260, 290, 310, 340
</t>
  </si>
  <si>
    <t>Код       
операции сектора
государст-венного
управления</t>
  </si>
  <si>
    <t>2024 год</t>
  </si>
  <si>
    <t>1.5.</t>
  </si>
  <si>
    <t xml:space="preserve">0701, 0702, 0703
75001S9030
611, 621
</t>
  </si>
  <si>
    <t xml:space="preserve">Организация предоставления      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 </t>
  </si>
  <si>
    <t>Предоставление субсидий предприятиям пассажирского транспорта на возмещение затрат части стоимости проезда учащихся</t>
  </si>
  <si>
    <t>0709, 0705 75004М2040
121, 122, 129,242, 244, 247, 851</t>
  </si>
  <si>
    <t xml:space="preserve">0701
75001М4200,
7500104010 
611, 621
612, 622
</t>
  </si>
  <si>
    <t xml:space="preserve">0703
75001М4230
611, 621, 612, 622
</t>
  </si>
  <si>
    <t xml:space="preserve">0701, 0702, 0703, 1003
75002М4330,
7500203090
611, 612, 321
</t>
  </si>
  <si>
    <t xml:space="preserve">0709
75002М4350,
7500203070 611,621
</t>
  </si>
  <si>
    <t xml:space="preserve">0709
75004М4520
111, 112, 119, 244, 242, 243, 247, 321, 851, 852, 853
</t>
  </si>
  <si>
    <t xml:space="preserve">0707
75006М4320 
621
</t>
  </si>
  <si>
    <t>2025 год</t>
  </si>
  <si>
    <t>7. Обеспечение питанием воспитанников и учащихся в муниципальных образовательных организациях</t>
  </si>
  <si>
    <t>7.1.</t>
  </si>
  <si>
    <t xml:space="preserve">Предоставление субсидий муниципальным дошкольным образовательным организациям
 в части организации питания воспитанников  муниципальных дошкольных образовательных организаций
</t>
  </si>
  <si>
    <t xml:space="preserve">Предоставление субсидии 
на привлечение детей 
из малообеспеченных, неблагополучных семей, 
а также семей, оказавшихся в трудной жизненной ситуации, в расположенные на территории Челябинской области  
муниципальные 
образовательные организации, реализующие программу дошкольного образования,  через предоставление компенсации части родительской платы
</t>
  </si>
  <si>
    <t>7.2.</t>
  </si>
  <si>
    <t>7.3.</t>
  </si>
  <si>
    <t xml:space="preserve">Предоставление субсидии
на обеспечение питанием детей из малообеспеченных семей и детей с нарушениями здоровья, обучающихся 
в муниципальных общеобразовательных организациях
</t>
  </si>
  <si>
    <t>Предоставление субсидий муниципальным общеобразовательным организациям в части обеспечения питанием воспитанников и учащихся                                в муниципальных общеобразовательных организациях</t>
  </si>
  <si>
    <t>7.4.</t>
  </si>
  <si>
    <t xml:space="preserve">Предоставление субсидии  муниципальному оздоровительному учреждению санаторного типа для детей, нуждающихся в длительном лечении </t>
  </si>
  <si>
    <t>7.5.</t>
  </si>
  <si>
    <t>Предоставление субсидии  на обеспечение молоком (молочной продукцией) обучающихся                        по образовательным программам начального общего образования               в муниципальных общеобразовательных организациях</t>
  </si>
  <si>
    <t>7.6.</t>
  </si>
  <si>
    <t>Предоставление субсидии   на организацию бесплатного горячего питания обучающихся, получающих начальное общее образование                            в муниципальных образовательных организациях</t>
  </si>
  <si>
    <t>7.7.</t>
  </si>
  <si>
    <t>7.8.</t>
  </si>
  <si>
    <t>8. Нормативное правовое регулирование организации питания воспитанников и учащихся в муниципальных образовательных организациях и организационные мероприятия</t>
  </si>
  <si>
    <t>8.1.</t>
  </si>
  <si>
    <t>Организация учета отдельных категорий воспитанников и учащихся   в муниципальных образовательных организациях, имеющих право на получение льготы на питание</t>
  </si>
  <si>
    <t>2023-2025 годы</t>
  </si>
  <si>
    <t>Организация информационно-разъяснительной работы       с родителями воспитанников и учащихся о праве              на получение льготы           на питание</t>
  </si>
  <si>
    <t>8.2.</t>
  </si>
  <si>
    <t>9. Мониторинг организации питания и контроль за реализацией Программы</t>
  </si>
  <si>
    <t>9.1.</t>
  </si>
  <si>
    <t>Контроль за выполнением натуральных норм питания   в муниципальных образовательных организациях, реализующих программу дошкольного образования</t>
  </si>
  <si>
    <t>Организация целевых проверок по вопросам организации питания            в соответствии                       с действующими нормативными документами</t>
  </si>
  <si>
    <t>9.2.</t>
  </si>
  <si>
    <t xml:space="preserve">0701
75007М4200 611, 621
</t>
  </si>
  <si>
    <t xml:space="preserve">0701, 1004
75007S4060
611, 621
</t>
  </si>
  <si>
    <t xml:space="preserve">0702
 75007S3030 
611, 621
</t>
  </si>
  <si>
    <t xml:space="preserve">0702 
75007М4220
611
</t>
  </si>
  <si>
    <t xml:space="preserve">0702
75007S3300
611, 621
</t>
  </si>
  <si>
    <t xml:space="preserve">0702
 75007L3040
611, 621
</t>
  </si>
  <si>
    <t xml:space="preserve">1003
75007М4210 
321
</t>
  </si>
  <si>
    <r>
      <t xml:space="preserve">0701, 0702, 
0703, 0707
75001М4210, </t>
    </r>
    <r>
      <rPr>
        <sz val="10"/>
        <color theme="1"/>
        <rFont val="Times New Roman"/>
        <family val="1"/>
        <charset val="204"/>
      </rPr>
      <t xml:space="preserve">
7500103120 
611, 621, 612, 622
</t>
    </r>
  </si>
  <si>
    <t>0701, 0702, 0703, 0705, 0707, 0709
75003М4360
350, 611, 621, 360</t>
  </si>
  <si>
    <t xml:space="preserve">0702, 0701
75007М4210 
611, 621
</t>
  </si>
  <si>
    <t xml:space="preserve">Приложение                                                                       </t>
  </si>
  <si>
    <t xml:space="preserve">к муниципальной программе «Основные  направления реализации государственной политики в системе образования города Челябинска» 
</t>
  </si>
  <si>
    <t>Председатель Комитета по делам образования города Челябинска</t>
  </si>
  <si>
    <t>С. В. Портье</t>
  </si>
  <si>
    <t>Предоставление денежной компенсации на обеспечение питанием обучающихся с ограниченными возможностями здоровья и детей-инвалидов, осваивающих образовательные программы начального общего, основного общего и среднего общего образования с применением дистанционных образовательных технологий и (или) обучающихся на дому</t>
  </si>
  <si>
    <r>
      <t xml:space="preserve">Обеспечение квалифицированной охраной объектов образовательных </t>
    </r>
    <r>
      <rPr>
        <sz val="10"/>
        <rFont val="Times New Roman"/>
        <family val="1"/>
        <charset val="204"/>
      </rPr>
      <t>организаций I, II категорий опасности</t>
    </r>
  </si>
  <si>
    <t xml:space="preserve">Всего по Программе </t>
  </si>
  <si>
    <t>В том числе по годам:</t>
  </si>
  <si>
    <t xml:space="preserve">1004
7500503020
244, 321
</t>
  </si>
  <si>
    <t xml:space="preserve">1003
75005М7020
811
</t>
  </si>
  <si>
    <t xml:space="preserve">0702
75002М4220,
7500203100
611, 612
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</si>
</sst>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#,##0.0"/>
  </numFmts>
  <fonts count="7">
    <font>
      <sz val="10"/>
      <color theme="1"/>
      <name val="Arial Cyr"/>
      <family val="2"/>
      <charset val="204"/>
    </font>
    <font>
      <sz val="10"/>
      <color theme="1"/>
      <name val="Arial Cyr"/>
      <family val="2"/>
      <charset val="204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3" fillId="2" borderId="0" xfId="0" applyFont="1" applyFill="1"/>
    <xf numFmtId="164" fontId="3" fillId="2" borderId="0" xfId="1" applyNumberFormat="1" applyFont="1" applyFill="1"/>
    <xf numFmtId="0" fontId="2" fillId="2" borderId="0" xfId="0" applyFont="1" applyFill="1"/>
    <xf numFmtId="164" fontId="2" fillId="2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top" wrapText="1"/>
    </xf>
    <xf numFmtId="164" fontId="4" fillId="2" borderId="1" xfId="1" applyNumberFormat="1" applyFont="1" applyFill="1" applyBorder="1" applyAlignment="1">
      <alignment horizontal="center" vertical="top" wrapText="1"/>
    </xf>
    <xf numFmtId="164" fontId="5" fillId="2" borderId="1" xfId="1" applyNumberFormat="1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right"/>
    </xf>
    <xf numFmtId="164" fontId="2" fillId="2" borderId="0" xfId="1" applyNumberFormat="1" applyFont="1" applyFill="1"/>
    <xf numFmtId="164" fontId="2" fillId="2" borderId="0" xfId="0" applyNumberFormat="1" applyFont="1" applyFill="1"/>
    <xf numFmtId="164" fontId="3" fillId="2" borderId="0" xfId="1" applyNumberFormat="1" applyFont="1" applyFill="1" applyAlignment="1">
      <alignment horizontal="right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/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vertical="top" wrapText="1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/>
    <xf numFmtId="164" fontId="3" fillId="0" borderId="0" xfId="1" applyNumberFormat="1" applyFont="1" applyAlignment="1">
      <alignment horizontal="left"/>
    </xf>
    <xf numFmtId="164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164" fontId="2" fillId="0" borderId="1" xfId="1" applyNumberFormat="1" applyFont="1" applyFill="1" applyBorder="1" applyAlignment="1">
      <alignment horizontal="center" vertical="top" wrapText="1"/>
    </xf>
    <xf numFmtId="0" fontId="2" fillId="0" borderId="0" xfId="0" applyFont="1" applyFill="1"/>
    <xf numFmtId="164" fontId="6" fillId="2" borderId="0" xfId="1" applyNumberFormat="1" applyFont="1" applyFill="1"/>
    <xf numFmtId="0" fontId="2" fillId="2" borderId="1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164" fontId="2" fillId="2" borderId="7" xfId="1" applyNumberFormat="1" applyFont="1" applyFill="1" applyBorder="1" applyAlignment="1">
      <alignment horizontal="center" vertical="top" wrapText="1"/>
    </xf>
    <xf numFmtId="0" fontId="3" fillId="2" borderId="0" xfId="0" applyFont="1" applyFill="1" applyAlignment="1">
      <alignment vertical="distributed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right" wrapText="1"/>
    </xf>
    <xf numFmtId="0" fontId="4" fillId="2" borderId="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justify" vertical="distributed" wrapText="1"/>
    </xf>
    <xf numFmtId="0" fontId="3" fillId="2" borderId="0" xfId="0" applyFont="1" applyFill="1" applyAlignment="1">
      <alignment horizontal="left" vertical="distributed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6"/>
  <sheetViews>
    <sheetView tabSelected="1" topLeftCell="A97" zoomScaleNormal="100" zoomScaleSheetLayoutView="93" workbookViewId="0">
      <selection activeCell="R102" sqref="R102"/>
    </sheetView>
  </sheetViews>
  <sheetFormatPr defaultRowHeight="12.75"/>
  <cols>
    <col min="1" max="1" width="5.28515625" style="3" customWidth="1"/>
    <col min="2" max="2" width="22.5703125" style="3" customWidth="1"/>
    <col min="3" max="3" width="9.7109375" style="3" customWidth="1"/>
    <col min="4" max="4" width="11.7109375" style="9" customWidth="1"/>
    <col min="5" max="5" width="9.28515625" style="9" customWidth="1"/>
    <col min="6" max="6" width="12.7109375" style="9" customWidth="1"/>
    <col min="7" max="7" width="12.140625" style="9" customWidth="1"/>
    <col min="8" max="8" width="9.85546875" style="10" customWidth="1"/>
    <col min="9" max="9" width="7.85546875" style="3" customWidth="1"/>
    <col min="10" max="10" width="14" style="3" customWidth="1"/>
    <col min="11" max="11" width="11.7109375" style="3" customWidth="1"/>
    <col min="12" max="12" width="10.140625" style="3" customWidth="1"/>
    <col min="13" max="14" width="11.28515625" style="3" bestFit="1" customWidth="1"/>
    <col min="15" max="16384" width="9.140625" style="3"/>
  </cols>
  <sheetData>
    <row r="1" spans="1:22" ht="16.5">
      <c r="A1" s="1"/>
      <c r="B1" s="1"/>
      <c r="C1" s="1"/>
      <c r="D1" s="2"/>
      <c r="E1" s="2"/>
      <c r="F1" s="2"/>
      <c r="G1" s="13"/>
      <c r="H1" s="3"/>
      <c r="I1" s="61" t="s">
        <v>110</v>
      </c>
      <c r="J1" s="61"/>
      <c r="K1" s="61"/>
      <c r="L1" s="61"/>
      <c r="M1" s="61"/>
      <c r="N1" s="61"/>
    </row>
    <row r="2" spans="1:22" ht="14.25" customHeight="1">
      <c r="A2" s="1"/>
      <c r="B2" s="1"/>
      <c r="C2" s="1"/>
      <c r="D2" s="2"/>
      <c r="E2" s="2"/>
      <c r="F2" s="2"/>
      <c r="G2" s="11"/>
      <c r="H2" s="3"/>
      <c r="I2" s="11"/>
      <c r="J2" s="10"/>
      <c r="K2" s="8"/>
      <c r="L2" s="8"/>
      <c r="M2" s="8"/>
      <c r="N2" s="8"/>
    </row>
    <row r="3" spans="1:22" ht="65.25" customHeight="1">
      <c r="A3" s="1"/>
      <c r="B3" s="1"/>
      <c r="C3" s="1"/>
      <c r="D3" s="2"/>
      <c r="E3" s="2"/>
      <c r="F3" s="2"/>
      <c r="H3" s="3"/>
      <c r="I3" s="62" t="s">
        <v>111</v>
      </c>
      <c r="J3" s="62"/>
      <c r="K3" s="62"/>
      <c r="L3" s="62"/>
      <c r="M3" s="34"/>
      <c r="N3" s="34"/>
    </row>
    <row r="4" spans="1:22" ht="16.5" customHeight="1">
      <c r="A4" s="57" t="s">
        <v>45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12"/>
      <c r="N4" s="12"/>
    </row>
    <row r="5" spans="1:22" ht="27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Q5" s="19"/>
      <c r="R5" s="19"/>
      <c r="S5" s="19"/>
      <c r="T5" s="19"/>
      <c r="U5" s="19"/>
      <c r="V5" s="20"/>
    </row>
    <row r="6" spans="1:22" ht="16.5">
      <c r="Q6" s="21"/>
      <c r="R6" s="19"/>
      <c r="S6" s="19"/>
      <c r="T6" s="19"/>
      <c r="U6" s="19"/>
      <c r="V6" s="19"/>
    </row>
    <row r="7" spans="1:22" ht="51.75" customHeight="1">
      <c r="A7" s="40" t="s">
        <v>37</v>
      </c>
      <c r="B7" s="40" t="s">
        <v>0</v>
      </c>
      <c r="C7" s="40" t="s">
        <v>43</v>
      </c>
      <c r="D7" s="40" t="s">
        <v>42</v>
      </c>
      <c r="E7" s="40"/>
      <c r="F7" s="40"/>
      <c r="G7" s="40"/>
      <c r="H7" s="40"/>
      <c r="I7" s="40" t="s">
        <v>50</v>
      </c>
      <c r="J7" s="40" t="s">
        <v>41</v>
      </c>
      <c r="K7" s="40" t="s">
        <v>59</v>
      </c>
      <c r="L7" s="40" t="s">
        <v>44</v>
      </c>
      <c r="Q7" s="39"/>
      <c r="R7" s="39"/>
      <c r="S7" s="39"/>
      <c r="T7" s="39"/>
      <c r="U7" s="39"/>
      <c r="V7" s="39"/>
    </row>
    <row r="8" spans="1:22" ht="42.75" customHeight="1">
      <c r="A8" s="40"/>
      <c r="B8" s="40"/>
      <c r="C8" s="40"/>
      <c r="D8" s="4" t="s">
        <v>1</v>
      </c>
      <c r="E8" s="4" t="s">
        <v>38</v>
      </c>
      <c r="F8" s="4" t="s">
        <v>39</v>
      </c>
      <c r="G8" s="4" t="s">
        <v>40</v>
      </c>
      <c r="H8" s="22" t="s">
        <v>49</v>
      </c>
      <c r="I8" s="40"/>
      <c r="J8" s="40"/>
      <c r="K8" s="40"/>
      <c r="L8" s="40"/>
    </row>
    <row r="9" spans="1:22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  <c r="H9" s="23">
        <v>8</v>
      </c>
      <c r="I9" s="15">
        <v>9</v>
      </c>
      <c r="J9" s="15">
        <v>10</v>
      </c>
      <c r="K9" s="15">
        <v>11</v>
      </c>
      <c r="L9" s="15">
        <v>12</v>
      </c>
    </row>
    <row r="10" spans="1:22" ht="12.75" customHeight="1">
      <c r="A10" s="44" t="s">
        <v>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6"/>
    </row>
    <row r="11" spans="1:22" ht="20.25" customHeight="1">
      <c r="A11" s="40" t="s">
        <v>3</v>
      </c>
      <c r="B11" s="43" t="s">
        <v>4</v>
      </c>
      <c r="C11" s="26" t="s">
        <v>5</v>
      </c>
      <c r="D11" s="5">
        <f t="shared" ref="D11:D13" si="0">E11+F11+G11+H11</f>
        <v>8469723.0816200003</v>
      </c>
      <c r="E11" s="5">
        <v>0</v>
      </c>
      <c r="F11" s="5">
        <v>5245763</v>
      </c>
      <c r="G11" s="5">
        <v>3223960.0816199998</v>
      </c>
      <c r="H11" s="5">
        <v>0</v>
      </c>
      <c r="I11" s="40">
        <v>473</v>
      </c>
      <c r="J11" s="40" t="s">
        <v>66</v>
      </c>
      <c r="K11" s="40">
        <v>241</v>
      </c>
      <c r="L11" s="40"/>
    </row>
    <row r="12" spans="1:22" ht="20.25" customHeight="1">
      <c r="A12" s="40"/>
      <c r="B12" s="43"/>
      <c r="C12" s="26" t="s">
        <v>60</v>
      </c>
      <c r="D12" s="5">
        <f t="shared" si="0"/>
        <v>8495288.8438699991</v>
      </c>
      <c r="E12" s="5">
        <v>0</v>
      </c>
      <c r="F12" s="5">
        <v>5245763</v>
      </c>
      <c r="G12" s="5">
        <v>3249525.84387</v>
      </c>
      <c r="H12" s="5">
        <v>0</v>
      </c>
      <c r="I12" s="40"/>
      <c r="J12" s="40"/>
      <c r="K12" s="40"/>
      <c r="L12" s="40"/>
    </row>
    <row r="13" spans="1:22" ht="25.5" customHeight="1">
      <c r="A13" s="40"/>
      <c r="B13" s="43"/>
      <c r="C13" s="26" t="s">
        <v>72</v>
      </c>
      <c r="D13" s="5">
        <f t="shared" si="0"/>
        <v>3249525.84387</v>
      </c>
      <c r="E13" s="5">
        <v>0</v>
      </c>
      <c r="F13" s="5">
        <v>0</v>
      </c>
      <c r="G13" s="5">
        <v>3249525.84387</v>
      </c>
      <c r="H13" s="5">
        <v>0</v>
      </c>
      <c r="I13" s="40"/>
      <c r="J13" s="40"/>
      <c r="K13" s="40"/>
      <c r="L13" s="40"/>
    </row>
    <row r="14" spans="1:22" ht="42.75" customHeight="1">
      <c r="A14" s="40" t="s">
        <v>6</v>
      </c>
      <c r="B14" s="43" t="s">
        <v>47</v>
      </c>
      <c r="C14" s="26" t="s">
        <v>5</v>
      </c>
      <c r="D14" s="5">
        <f t="shared" ref="D14:D16" si="1">E14+F14+G14+H14</f>
        <v>7927731.8920099996</v>
      </c>
      <c r="E14" s="5">
        <v>0</v>
      </c>
      <c r="F14" s="5">
        <f>243569.344+5160980.912+226879.144</f>
        <v>5631429.3999999994</v>
      </c>
      <c r="G14" s="5">
        <f>96116.81254+2191152.56227+9033.1172</f>
        <v>2296302.4920100002</v>
      </c>
      <c r="H14" s="5">
        <v>0</v>
      </c>
      <c r="I14" s="40">
        <v>473</v>
      </c>
      <c r="J14" s="40" t="s">
        <v>107</v>
      </c>
      <c r="K14" s="40">
        <v>241</v>
      </c>
      <c r="L14" s="40"/>
    </row>
    <row r="15" spans="1:22" ht="49.5" customHeight="1">
      <c r="A15" s="40"/>
      <c r="B15" s="43"/>
      <c r="C15" s="26" t="s">
        <v>60</v>
      </c>
      <c r="D15" s="5">
        <f t="shared" si="1"/>
        <v>7945867.22064</v>
      </c>
      <c r="E15" s="5">
        <v>0</v>
      </c>
      <c r="F15" s="5">
        <f>243569.344+5155310.912+226879.144</f>
        <v>5625759.3999999994</v>
      </c>
      <c r="G15" s="5">
        <f>96116.81254+2214957.8909+9033.1172</f>
        <v>2320107.82064</v>
      </c>
      <c r="H15" s="5">
        <v>0</v>
      </c>
      <c r="I15" s="40"/>
      <c r="J15" s="40"/>
      <c r="K15" s="40"/>
      <c r="L15" s="40"/>
    </row>
    <row r="16" spans="1:22" ht="76.5" customHeight="1">
      <c r="A16" s="40"/>
      <c r="B16" s="43"/>
      <c r="C16" s="26" t="s">
        <v>72</v>
      </c>
      <c r="D16" s="5">
        <f t="shared" si="1"/>
        <v>2320107.7999999998</v>
      </c>
      <c r="E16" s="5">
        <v>0</v>
      </c>
      <c r="F16" s="5">
        <v>0</v>
      </c>
      <c r="G16" s="5">
        <v>2320107.7999999998</v>
      </c>
      <c r="H16" s="5">
        <v>0</v>
      </c>
      <c r="I16" s="40"/>
      <c r="J16" s="40"/>
      <c r="K16" s="40"/>
      <c r="L16" s="40"/>
    </row>
    <row r="17" spans="1:12">
      <c r="A17" s="15">
        <v>1</v>
      </c>
      <c r="B17" s="15">
        <v>2</v>
      </c>
      <c r="C17" s="15">
        <v>3</v>
      </c>
      <c r="D17" s="15">
        <v>4</v>
      </c>
      <c r="E17" s="15">
        <v>5</v>
      </c>
      <c r="F17" s="15">
        <v>6</v>
      </c>
      <c r="G17" s="15">
        <v>7</v>
      </c>
      <c r="H17" s="23">
        <v>8</v>
      </c>
      <c r="I17" s="15">
        <v>9</v>
      </c>
      <c r="J17" s="15">
        <v>10</v>
      </c>
      <c r="K17" s="15">
        <v>11</v>
      </c>
      <c r="L17" s="15">
        <v>12</v>
      </c>
    </row>
    <row r="18" spans="1:12" ht="28.5" customHeight="1">
      <c r="A18" s="40" t="s">
        <v>7</v>
      </c>
      <c r="B18" s="43" t="s">
        <v>8</v>
      </c>
      <c r="C18" s="26" t="s">
        <v>5</v>
      </c>
      <c r="D18" s="5">
        <f>E18+F18+G18+H18</f>
        <v>914928.86448999995</v>
      </c>
      <c r="E18" s="5">
        <v>0</v>
      </c>
      <c r="F18" s="5">
        <v>0</v>
      </c>
      <c r="G18" s="5">
        <v>914928.86448999995</v>
      </c>
      <c r="H18" s="5">
        <v>0</v>
      </c>
      <c r="I18" s="40">
        <v>473</v>
      </c>
      <c r="J18" s="40" t="s">
        <v>67</v>
      </c>
      <c r="K18" s="40">
        <v>241</v>
      </c>
      <c r="L18" s="40"/>
    </row>
    <row r="19" spans="1:12" ht="40.5" customHeight="1">
      <c r="A19" s="40"/>
      <c r="B19" s="43"/>
      <c r="C19" s="26" t="s">
        <v>60</v>
      </c>
      <c r="D19" s="5">
        <f>E19+F19+G19+H19</f>
        <v>916287.18211000005</v>
      </c>
      <c r="E19" s="5">
        <v>0</v>
      </c>
      <c r="F19" s="5">
        <v>0</v>
      </c>
      <c r="G19" s="5">
        <v>916287.18211000005</v>
      </c>
      <c r="H19" s="5">
        <v>0</v>
      </c>
      <c r="I19" s="40"/>
      <c r="J19" s="40"/>
      <c r="K19" s="40"/>
      <c r="L19" s="40"/>
    </row>
    <row r="20" spans="1:12" ht="28.5" customHeight="1">
      <c r="A20" s="40"/>
      <c r="B20" s="43"/>
      <c r="C20" s="26" t="s">
        <v>72</v>
      </c>
      <c r="D20" s="5">
        <f>E20+F20+G20+H20</f>
        <v>916287.2</v>
      </c>
      <c r="E20" s="5">
        <v>0</v>
      </c>
      <c r="F20" s="5">
        <v>0</v>
      </c>
      <c r="G20" s="5">
        <v>916287.2</v>
      </c>
      <c r="H20" s="5">
        <v>0</v>
      </c>
      <c r="I20" s="40"/>
      <c r="J20" s="40"/>
      <c r="K20" s="40"/>
      <c r="L20" s="40"/>
    </row>
    <row r="21" spans="1:12" ht="14.25" customHeight="1">
      <c r="A21" s="40" t="s">
        <v>9</v>
      </c>
      <c r="B21" s="43" t="s">
        <v>10</v>
      </c>
      <c r="C21" s="26" t="s">
        <v>5</v>
      </c>
      <c r="D21" s="5">
        <f t="shared" ref="D21" si="2">E21+F21+G21+H21</f>
        <v>135956.79999999999</v>
      </c>
      <c r="E21" s="5">
        <v>0</v>
      </c>
      <c r="F21" s="5">
        <f>66983.3+68973.5</f>
        <v>135956.79999999999</v>
      </c>
      <c r="G21" s="5">
        <v>0</v>
      </c>
      <c r="H21" s="5">
        <v>0</v>
      </c>
      <c r="I21" s="40">
        <v>473</v>
      </c>
      <c r="J21" s="40" t="s">
        <v>52</v>
      </c>
      <c r="K21" s="40" t="s">
        <v>11</v>
      </c>
      <c r="L21" s="40"/>
    </row>
    <row r="22" spans="1:12" ht="19.5" customHeight="1">
      <c r="A22" s="40"/>
      <c r="B22" s="43"/>
      <c r="C22" s="26" t="s">
        <v>60</v>
      </c>
      <c r="D22" s="5">
        <f>E22+F22+G22+H22</f>
        <v>135956.79999999999</v>
      </c>
      <c r="E22" s="5">
        <v>0</v>
      </c>
      <c r="F22" s="5">
        <f>66983.3+68973.5</f>
        <v>135956.79999999999</v>
      </c>
      <c r="G22" s="5">
        <v>0</v>
      </c>
      <c r="H22" s="5">
        <v>0</v>
      </c>
      <c r="I22" s="40"/>
      <c r="J22" s="40"/>
      <c r="K22" s="40"/>
      <c r="L22" s="40"/>
    </row>
    <row r="23" spans="1:12" ht="22.5" customHeight="1">
      <c r="A23" s="40"/>
      <c r="B23" s="43"/>
      <c r="C23" s="26" t="s">
        <v>72</v>
      </c>
      <c r="D23" s="5">
        <f>E23+F23+G23+H23</f>
        <v>0</v>
      </c>
      <c r="E23" s="5">
        <v>0</v>
      </c>
      <c r="F23" s="5">
        <v>0</v>
      </c>
      <c r="G23" s="5">
        <v>0</v>
      </c>
      <c r="H23" s="5">
        <v>0</v>
      </c>
      <c r="I23" s="40"/>
      <c r="J23" s="40"/>
      <c r="K23" s="40"/>
      <c r="L23" s="40"/>
    </row>
    <row r="24" spans="1:12" s="29" customFormat="1" ht="27.75" customHeight="1">
      <c r="A24" s="42" t="s">
        <v>61</v>
      </c>
      <c r="B24" s="53" t="s">
        <v>115</v>
      </c>
      <c r="C24" s="27" t="s">
        <v>5</v>
      </c>
      <c r="D24" s="28">
        <f>E24+F24+G24+H24</f>
        <v>67049.88</v>
      </c>
      <c r="E24" s="28">
        <v>0</v>
      </c>
      <c r="F24" s="28">
        <f>4269.85+5481.95+15480.07+19671.83+1262.688+590.912</f>
        <v>46757.299999999996</v>
      </c>
      <c r="G24" s="28">
        <f>1976.99+1976.99+7751.7+7751.7+584.64+250.56</f>
        <v>20292.580000000002</v>
      </c>
      <c r="H24" s="28">
        <v>0</v>
      </c>
      <c r="I24" s="42">
        <v>473</v>
      </c>
      <c r="J24" s="42" t="s">
        <v>62</v>
      </c>
      <c r="K24" s="42">
        <v>241</v>
      </c>
      <c r="L24" s="42"/>
    </row>
    <row r="25" spans="1:12" s="29" customFormat="1" ht="27.75" customHeight="1">
      <c r="A25" s="42"/>
      <c r="B25" s="53"/>
      <c r="C25" s="27" t="s">
        <v>60</v>
      </c>
      <c r="D25" s="28">
        <f>E25+F25+G25+H25</f>
        <v>67049.88</v>
      </c>
      <c r="E25" s="28">
        <v>0</v>
      </c>
      <c r="F25" s="28">
        <f>4269.85+5481.95+19671.83+15480.07+1262.688+590.912</f>
        <v>46757.299999999996</v>
      </c>
      <c r="G25" s="28">
        <f>1976.99+1976.99+7751.7+7751.7+584.64+250.56</f>
        <v>20292.580000000002</v>
      </c>
      <c r="H25" s="28">
        <v>0</v>
      </c>
      <c r="I25" s="42"/>
      <c r="J25" s="42"/>
      <c r="K25" s="42"/>
      <c r="L25" s="42"/>
    </row>
    <row r="26" spans="1:12" s="29" customFormat="1" ht="27.75" customHeight="1">
      <c r="A26" s="42"/>
      <c r="B26" s="53"/>
      <c r="C26" s="27" t="s">
        <v>72</v>
      </c>
      <c r="D26" s="28">
        <f>E26+F26+G26+H26</f>
        <v>20292.580000000002</v>
      </c>
      <c r="E26" s="28">
        <v>0</v>
      </c>
      <c r="F26" s="28">
        <v>0</v>
      </c>
      <c r="G26" s="28">
        <f>1976.99+1976.99+7751.7+7751.7+584.64+250.56</f>
        <v>20292.580000000002</v>
      </c>
      <c r="H26" s="28">
        <v>0</v>
      </c>
      <c r="I26" s="42"/>
      <c r="J26" s="42"/>
      <c r="K26" s="42"/>
      <c r="L26" s="42"/>
    </row>
    <row r="27" spans="1:12" s="29" customFormat="1" ht="17.25" customHeight="1">
      <c r="A27" s="54" t="s">
        <v>12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6"/>
    </row>
    <row r="28" spans="1:12" ht="46.5" customHeight="1">
      <c r="A28" s="40" t="s">
        <v>13</v>
      </c>
      <c r="B28" s="36" t="s">
        <v>51</v>
      </c>
      <c r="C28" s="26" t="s">
        <v>5</v>
      </c>
      <c r="D28" s="5">
        <f>E28+F28+G28+H28</f>
        <v>29085.457369999996</v>
      </c>
      <c r="E28" s="5">
        <v>0</v>
      </c>
      <c r="F28" s="5">
        <v>16407.099999999999</v>
      </c>
      <c r="G28" s="5">
        <v>12678.35737</v>
      </c>
      <c r="H28" s="5">
        <v>0</v>
      </c>
      <c r="I28" s="40">
        <v>473</v>
      </c>
      <c r="J28" s="40" t="s">
        <v>120</v>
      </c>
      <c r="K28" s="40">
        <v>241</v>
      </c>
      <c r="L28" s="40"/>
    </row>
    <row r="29" spans="1:12" ht="54" customHeight="1">
      <c r="A29" s="40"/>
      <c r="B29" s="37"/>
      <c r="C29" s="26" t="s">
        <v>60</v>
      </c>
      <c r="D29" s="5">
        <f>E29+F29+G29+H29</f>
        <v>29153.791189999996</v>
      </c>
      <c r="E29" s="5">
        <v>0</v>
      </c>
      <c r="F29" s="5">
        <v>16407.099999999999</v>
      </c>
      <c r="G29" s="5">
        <v>12746.69119</v>
      </c>
      <c r="H29" s="5">
        <v>0</v>
      </c>
      <c r="I29" s="40"/>
      <c r="J29" s="40"/>
      <c r="K29" s="40"/>
      <c r="L29" s="40"/>
    </row>
    <row r="30" spans="1:12" ht="136.5" customHeight="1">
      <c r="A30" s="40"/>
      <c r="B30" s="38"/>
      <c r="C30" s="26" t="s">
        <v>72</v>
      </c>
      <c r="D30" s="5">
        <f>E30+F30+G30+H30</f>
        <v>12746.7</v>
      </c>
      <c r="E30" s="5">
        <v>0</v>
      </c>
      <c r="F30" s="5">
        <v>0</v>
      </c>
      <c r="G30" s="5">
        <v>12746.7</v>
      </c>
      <c r="H30" s="5">
        <v>0</v>
      </c>
      <c r="I30" s="40"/>
      <c r="J30" s="40"/>
      <c r="K30" s="40"/>
      <c r="L30" s="40"/>
    </row>
    <row r="31" spans="1:12">
      <c r="A31" s="15">
        <v>1</v>
      </c>
      <c r="B31" s="15">
        <v>2</v>
      </c>
      <c r="C31" s="15">
        <v>3</v>
      </c>
      <c r="D31" s="15">
        <v>4</v>
      </c>
      <c r="E31" s="15">
        <v>5</v>
      </c>
      <c r="F31" s="15">
        <v>6</v>
      </c>
      <c r="G31" s="15">
        <v>7</v>
      </c>
      <c r="H31" s="23">
        <v>8</v>
      </c>
      <c r="I31" s="15">
        <v>9</v>
      </c>
      <c r="J31" s="15">
        <v>10</v>
      </c>
      <c r="K31" s="15">
        <v>11</v>
      </c>
      <c r="L31" s="15">
        <v>12</v>
      </c>
    </row>
    <row r="32" spans="1:12" ht="116.25" customHeight="1">
      <c r="A32" s="40" t="s">
        <v>14</v>
      </c>
      <c r="B32" s="47" t="s">
        <v>48</v>
      </c>
      <c r="C32" s="26" t="s">
        <v>5</v>
      </c>
      <c r="D32" s="5">
        <f t="shared" ref="D32:D34" si="3">E32+F32+G32+H32</f>
        <v>684213.12878000003</v>
      </c>
      <c r="E32" s="5">
        <v>0</v>
      </c>
      <c r="F32" s="5">
        <f>48027.30425+486079.53875+1526.957</f>
        <v>535633.80000000005</v>
      </c>
      <c r="G32" s="5">
        <f>4409.295+144170.03378</f>
        <v>148579.32878000001</v>
      </c>
      <c r="H32" s="5">
        <v>0</v>
      </c>
      <c r="I32" s="40">
        <v>473</v>
      </c>
      <c r="J32" s="40" t="s">
        <v>68</v>
      </c>
      <c r="K32" s="40" t="s">
        <v>53</v>
      </c>
      <c r="L32" s="40"/>
    </row>
    <row r="33" spans="1:12" ht="93" customHeight="1">
      <c r="A33" s="40"/>
      <c r="B33" s="48"/>
      <c r="C33" s="26" t="s">
        <v>60</v>
      </c>
      <c r="D33" s="5">
        <f t="shared" si="3"/>
        <v>681891.04967000009</v>
      </c>
      <c r="E33" s="5">
        <v>0</v>
      </c>
      <c r="F33" s="5">
        <f>48027.30425+482398.93875+1526.957</f>
        <v>531953.20000000007</v>
      </c>
      <c r="G33" s="5">
        <f>4409.295+145528.55467</f>
        <v>149937.84967000003</v>
      </c>
      <c r="H33" s="5">
        <v>0</v>
      </c>
      <c r="I33" s="40"/>
      <c r="J33" s="40"/>
      <c r="K33" s="40"/>
      <c r="L33" s="40"/>
    </row>
    <row r="34" spans="1:12" ht="69" customHeight="1">
      <c r="A34" s="40"/>
      <c r="B34" s="49"/>
      <c r="C34" s="26" t="s">
        <v>72</v>
      </c>
      <c r="D34" s="5">
        <f t="shared" si="3"/>
        <v>149937.79999999999</v>
      </c>
      <c r="E34" s="5">
        <v>0</v>
      </c>
      <c r="F34" s="5">
        <v>0</v>
      </c>
      <c r="G34" s="5">
        <v>149937.79999999999</v>
      </c>
      <c r="H34" s="5">
        <v>0</v>
      </c>
      <c r="I34" s="40"/>
      <c r="J34" s="40"/>
      <c r="K34" s="40"/>
      <c r="L34" s="40"/>
    </row>
    <row r="35" spans="1:12" ht="56.25" customHeight="1">
      <c r="A35" s="40" t="s">
        <v>15</v>
      </c>
      <c r="B35" s="47" t="s">
        <v>63</v>
      </c>
      <c r="C35" s="26" t="s">
        <v>5</v>
      </c>
      <c r="D35" s="5">
        <f t="shared" ref="D35:D37" si="4">E35+F35+G35+H35</f>
        <v>144351.28714999999</v>
      </c>
      <c r="E35" s="5">
        <v>0</v>
      </c>
      <c r="F35" s="5">
        <v>79083.600000000006</v>
      </c>
      <c r="G35" s="5">
        <v>65267.687149999998</v>
      </c>
      <c r="H35" s="5">
        <v>0</v>
      </c>
      <c r="I35" s="40">
        <v>473</v>
      </c>
      <c r="J35" s="40" t="s">
        <v>69</v>
      </c>
      <c r="K35" s="40">
        <v>241</v>
      </c>
      <c r="L35" s="40"/>
    </row>
    <row r="36" spans="1:12" ht="63" customHeight="1">
      <c r="A36" s="40"/>
      <c r="B36" s="48"/>
      <c r="C36" s="26" t="s">
        <v>60</v>
      </c>
      <c r="D36" s="5">
        <f t="shared" si="4"/>
        <v>144523.31768000001</v>
      </c>
      <c r="E36" s="5">
        <v>0</v>
      </c>
      <c r="F36" s="5">
        <v>79083.600000000006</v>
      </c>
      <c r="G36" s="5">
        <v>65439.717680000002</v>
      </c>
      <c r="H36" s="5">
        <v>0</v>
      </c>
      <c r="I36" s="40"/>
      <c r="J36" s="40"/>
      <c r="K36" s="40"/>
      <c r="L36" s="40"/>
    </row>
    <row r="37" spans="1:12" ht="93" customHeight="1">
      <c r="A37" s="40"/>
      <c r="B37" s="49"/>
      <c r="C37" s="26" t="s">
        <v>72</v>
      </c>
      <c r="D37" s="5">
        <f t="shared" si="4"/>
        <v>65439.717680000002</v>
      </c>
      <c r="E37" s="5">
        <v>0</v>
      </c>
      <c r="F37" s="5">
        <v>0</v>
      </c>
      <c r="G37" s="5">
        <v>65439.717680000002</v>
      </c>
      <c r="H37" s="5">
        <v>0</v>
      </c>
      <c r="I37" s="40"/>
      <c r="J37" s="40"/>
      <c r="K37" s="40"/>
      <c r="L37" s="40"/>
    </row>
    <row r="38" spans="1:12">
      <c r="A38" s="15">
        <v>1</v>
      </c>
      <c r="B38" s="15">
        <v>2</v>
      </c>
      <c r="C38" s="15">
        <v>3</v>
      </c>
      <c r="D38" s="15">
        <v>4</v>
      </c>
      <c r="E38" s="15">
        <v>5</v>
      </c>
      <c r="F38" s="15">
        <v>6</v>
      </c>
      <c r="G38" s="15">
        <v>7</v>
      </c>
      <c r="H38" s="23">
        <v>8</v>
      </c>
      <c r="I38" s="15">
        <v>9</v>
      </c>
      <c r="J38" s="15">
        <v>10</v>
      </c>
      <c r="K38" s="15">
        <v>11</v>
      </c>
      <c r="L38" s="15">
        <v>12</v>
      </c>
    </row>
    <row r="39" spans="1:12" ht="12.75" customHeight="1">
      <c r="A39" s="44" t="s">
        <v>16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6"/>
    </row>
    <row r="40" spans="1:12" ht="27.75" customHeight="1">
      <c r="A40" s="41" t="s">
        <v>17</v>
      </c>
      <c r="B40" s="47" t="s">
        <v>18</v>
      </c>
      <c r="C40" s="26" t="s">
        <v>5</v>
      </c>
      <c r="D40" s="5">
        <f>E40+F40+G40+H40</f>
        <v>18694.5</v>
      </c>
      <c r="E40" s="5">
        <v>0</v>
      </c>
      <c r="F40" s="5">
        <v>0</v>
      </c>
      <c r="G40" s="5">
        <v>18694.5</v>
      </c>
      <c r="H40" s="5">
        <v>0</v>
      </c>
      <c r="I40" s="40"/>
      <c r="J40" s="40" t="s">
        <v>108</v>
      </c>
      <c r="K40" s="40" t="s">
        <v>19</v>
      </c>
      <c r="L40" s="40"/>
    </row>
    <row r="41" spans="1:12" ht="27.75" customHeight="1">
      <c r="A41" s="41"/>
      <c r="B41" s="48"/>
      <c r="C41" s="26" t="s">
        <v>60</v>
      </c>
      <c r="D41" s="5">
        <f>E41+F41+G41+H41</f>
        <v>18694.5</v>
      </c>
      <c r="E41" s="5">
        <v>0</v>
      </c>
      <c r="F41" s="5">
        <v>0</v>
      </c>
      <c r="G41" s="5">
        <v>18694.5</v>
      </c>
      <c r="H41" s="5">
        <v>0</v>
      </c>
      <c r="I41" s="40"/>
      <c r="J41" s="40"/>
      <c r="K41" s="40"/>
      <c r="L41" s="40"/>
    </row>
    <row r="42" spans="1:12" ht="40.5" customHeight="1">
      <c r="A42" s="41"/>
      <c r="B42" s="49"/>
      <c r="C42" s="26" t="s">
        <v>72</v>
      </c>
      <c r="D42" s="5">
        <f>E42+F42+G42+H42</f>
        <v>18694.5</v>
      </c>
      <c r="E42" s="5">
        <v>0</v>
      </c>
      <c r="F42" s="5">
        <v>0</v>
      </c>
      <c r="G42" s="5">
        <v>18694.5</v>
      </c>
      <c r="H42" s="5">
        <v>0</v>
      </c>
      <c r="I42" s="40"/>
      <c r="J42" s="40"/>
      <c r="K42" s="40"/>
      <c r="L42" s="40"/>
    </row>
    <row r="43" spans="1:12" ht="20.25" customHeight="1">
      <c r="A43" s="44" t="s">
        <v>20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6"/>
    </row>
    <row r="44" spans="1:12" ht="81.75" customHeight="1">
      <c r="A44" s="40" t="s">
        <v>21</v>
      </c>
      <c r="B44" s="47" t="s">
        <v>22</v>
      </c>
      <c r="C44" s="26" t="s">
        <v>5</v>
      </c>
      <c r="D44" s="5">
        <f t="shared" ref="D44:D46" si="5">E44+F44+G44+H44</f>
        <v>195431.50409999999</v>
      </c>
      <c r="E44" s="5">
        <v>0</v>
      </c>
      <c r="F44" s="5">
        <v>0</v>
      </c>
      <c r="G44" s="5">
        <f>300+195131.5041</f>
        <v>195431.50409999999</v>
      </c>
      <c r="H44" s="5">
        <v>0</v>
      </c>
      <c r="I44" s="40">
        <v>473</v>
      </c>
      <c r="J44" s="40" t="s">
        <v>70</v>
      </c>
      <c r="K44" s="40" t="s">
        <v>58</v>
      </c>
      <c r="L44" s="40"/>
    </row>
    <row r="45" spans="1:12" ht="63.75" customHeight="1">
      <c r="A45" s="40"/>
      <c r="B45" s="48"/>
      <c r="C45" s="26" t="s">
        <v>60</v>
      </c>
      <c r="D45" s="5">
        <f t="shared" si="5"/>
        <v>195506.97506</v>
      </c>
      <c r="E45" s="5">
        <v>0</v>
      </c>
      <c r="F45" s="5">
        <v>0</v>
      </c>
      <c r="G45" s="5">
        <f>300+195206.97506</f>
        <v>195506.97506</v>
      </c>
      <c r="H45" s="5">
        <v>0</v>
      </c>
      <c r="I45" s="40"/>
      <c r="J45" s="40"/>
      <c r="K45" s="40"/>
      <c r="L45" s="40"/>
    </row>
    <row r="46" spans="1:12" ht="87" customHeight="1">
      <c r="A46" s="40"/>
      <c r="B46" s="49"/>
      <c r="C46" s="26" t="s">
        <v>72</v>
      </c>
      <c r="D46" s="5">
        <f t="shared" si="5"/>
        <v>195507</v>
      </c>
      <c r="E46" s="5">
        <v>0</v>
      </c>
      <c r="F46" s="5">
        <v>0</v>
      </c>
      <c r="G46" s="5">
        <v>195507</v>
      </c>
      <c r="H46" s="5">
        <v>0</v>
      </c>
      <c r="I46" s="40"/>
      <c r="J46" s="40"/>
      <c r="K46" s="40"/>
      <c r="L46" s="40"/>
    </row>
    <row r="47" spans="1:12" ht="53.25" customHeight="1">
      <c r="A47" s="40" t="s">
        <v>23</v>
      </c>
      <c r="B47" s="47" t="s">
        <v>24</v>
      </c>
      <c r="C47" s="26" t="s">
        <v>5</v>
      </c>
      <c r="D47" s="5">
        <f t="shared" ref="D47:D49" si="6">E47+F47+G47+H47</f>
        <v>43897.61318</v>
      </c>
      <c r="E47" s="5">
        <v>0</v>
      </c>
      <c r="F47" s="5">
        <v>0</v>
      </c>
      <c r="G47" s="5">
        <v>43897.61318</v>
      </c>
      <c r="H47" s="5">
        <v>0</v>
      </c>
      <c r="I47" s="40">
        <v>473</v>
      </c>
      <c r="J47" s="40" t="s">
        <v>57</v>
      </c>
      <c r="K47" s="40">
        <v>241</v>
      </c>
      <c r="L47" s="40"/>
    </row>
    <row r="48" spans="1:12" ht="35.25" customHeight="1">
      <c r="A48" s="40"/>
      <c r="B48" s="48"/>
      <c r="C48" s="26" t="s">
        <v>60</v>
      </c>
      <c r="D48" s="5">
        <f t="shared" si="6"/>
        <v>43951.470880000001</v>
      </c>
      <c r="E48" s="5">
        <v>0</v>
      </c>
      <c r="F48" s="5">
        <v>0</v>
      </c>
      <c r="G48" s="5">
        <v>43951.470880000001</v>
      </c>
      <c r="H48" s="5">
        <v>0</v>
      </c>
      <c r="I48" s="40"/>
      <c r="J48" s="40"/>
      <c r="K48" s="40"/>
      <c r="L48" s="40"/>
    </row>
    <row r="49" spans="1:15" ht="37.5" customHeight="1">
      <c r="A49" s="40"/>
      <c r="B49" s="49"/>
      <c r="C49" s="26" t="s">
        <v>72</v>
      </c>
      <c r="D49" s="5">
        <f t="shared" si="6"/>
        <v>43951.470880000001</v>
      </c>
      <c r="E49" s="5">
        <v>0</v>
      </c>
      <c r="F49" s="5">
        <v>0</v>
      </c>
      <c r="G49" s="5">
        <v>43951.470880000001</v>
      </c>
      <c r="H49" s="5">
        <v>0</v>
      </c>
      <c r="I49" s="40"/>
      <c r="J49" s="40"/>
      <c r="K49" s="40"/>
      <c r="L49" s="40"/>
    </row>
    <row r="50" spans="1:15">
      <c r="A50" s="15">
        <v>1</v>
      </c>
      <c r="B50" s="15">
        <v>2</v>
      </c>
      <c r="C50" s="15">
        <v>3</v>
      </c>
      <c r="D50" s="15">
        <v>4</v>
      </c>
      <c r="E50" s="15">
        <v>5</v>
      </c>
      <c r="F50" s="15">
        <v>6</v>
      </c>
      <c r="G50" s="15">
        <v>7</v>
      </c>
      <c r="H50" s="23">
        <v>8</v>
      </c>
      <c r="I50" s="15">
        <v>9</v>
      </c>
      <c r="J50" s="15">
        <v>10</v>
      </c>
      <c r="K50" s="15">
        <v>11</v>
      </c>
      <c r="L50" s="15">
        <v>12</v>
      </c>
    </row>
    <row r="51" spans="1:15" ht="18" customHeight="1">
      <c r="A51" s="40" t="s">
        <v>25</v>
      </c>
      <c r="B51" s="47" t="s">
        <v>26</v>
      </c>
      <c r="C51" s="26" t="s">
        <v>5</v>
      </c>
      <c r="D51" s="5">
        <f>E51+F51+G51+H51</f>
        <v>63578.1</v>
      </c>
      <c r="E51" s="5">
        <v>0</v>
      </c>
      <c r="F51" s="5">
        <v>0</v>
      </c>
      <c r="G51" s="5">
        <v>63578.1</v>
      </c>
      <c r="H51" s="5">
        <v>0</v>
      </c>
      <c r="I51" s="40">
        <v>473</v>
      </c>
      <c r="J51" s="40" t="s">
        <v>65</v>
      </c>
      <c r="K51" s="40" t="s">
        <v>27</v>
      </c>
      <c r="L51" s="40"/>
    </row>
    <row r="52" spans="1:15" ht="18" customHeight="1">
      <c r="A52" s="40"/>
      <c r="B52" s="48"/>
      <c r="C52" s="26" t="s">
        <v>60</v>
      </c>
      <c r="D52" s="5">
        <f>E52+F52+G52+H52</f>
        <v>63608.9</v>
      </c>
      <c r="E52" s="5">
        <v>0</v>
      </c>
      <c r="F52" s="5">
        <v>0</v>
      </c>
      <c r="G52" s="5">
        <v>63608.9</v>
      </c>
      <c r="H52" s="5">
        <v>0</v>
      </c>
      <c r="I52" s="40"/>
      <c r="J52" s="40"/>
      <c r="K52" s="40"/>
      <c r="L52" s="40"/>
    </row>
    <row r="53" spans="1:15" ht="28.5" customHeight="1">
      <c r="A53" s="40"/>
      <c r="B53" s="49"/>
      <c r="C53" s="26" t="s">
        <v>72</v>
      </c>
      <c r="D53" s="5">
        <f>E53+F53+G53+H53</f>
        <v>63608.9</v>
      </c>
      <c r="E53" s="5">
        <v>0</v>
      </c>
      <c r="F53" s="5">
        <v>0</v>
      </c>
      <c r="G53" s="5">
        <v>63608.9</v>
      </c>
      <c r="H53" s="5">
        <v>0</v>
      </c>
      <c r="I53" s="40"/>
      <c r="J53" s="40"/>
      <c r="K53" s="40"/>
      <c r="L53" s="40"/>
      <c r="O53" s="10"/>
    </row>
    <row r="54" spans="1:15" ht="21" customHeight="1">
      <c r="A54" s="44" t="s">
        <v>28</v>
      </c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6"/>
    </row>
    <row r="55" spans="1:15" ht="48" customHeight="1">
      <c r="A55" s="40" t="s">
        <v>29</v>
      </c>
      <c r="B55" s="59" t="s">
        <v>30</v>
      </c>
      <c r="C55" s="26" t="s">
        <v>5</v>
      </c>
      <c r="D55" s="5">
        <f t="shared" ref="D55:D57" si="7">E55+F55+G55+H55</f>
        <v>211643.9</v>
      </c>
      <c r="E55" s="5">
        <v>0</v>
      </c>
      <c r="F55" s="7">
        <v>211643.9</v>
      </c>
      <c r="G55" s="7">
        <v>0</v>
      </c>
      <c r="H55" s="5">
        <v>0</v>
      </c>
      <c r="I55" s="40">
        <v>473</v>
      </c>
      <c r="J55" s="40" t="s">
        <v>118</v>
      </c>
      <c r="K55" s="40" t="s">
        <v>56</v>
      </c>
      <c r="L55" s="40"/>
    </row>
    <row r="56" spans="1:15" ht="37.5" customHeight="1">
      <c r="A56" s="40"/>
      <c r="B56" s="59"/>
      <c r="C56" s="26" t="s">
        <v>60</v>
      </c>
      <c r="D56" s="5">
        <f t="shared" si="7"/>
        <v>211643.9</v>
      </c>
      <c r="E56" s="5">
        <v>0</v>
      </c>
      <c r="F56" s="7">
        <v>211643.9</v>
      </c>
      <c r="G56" s="7">
        <v>0</v>
      </c>
      <c r="H56" s="5">
        <v>0</v>
      </c>
      <c r="I56" s="40"/>
      <c r="J56" s="40"/>
      <c r="K56" s="40"/>
      <c r="L56" s="40"/>
    </row>
    <row r="57" spans="1:15" ht="37.5" customHeight="1">
      <c r="A57" s="40"/>
      <c r="B57" s="59"/>
      <c r="C57" s="26" t="s">
        <v>72</v>
      </c>
      <c r="D57" s="5">
        <f t="shared" si="7"/>
        <v>0</v>
      </c>
      <c r="E57" s="5">
        <v>0</v>
      </c>
      <c r="F57" s="5">
        <v>0</v>
      </c>
      <c r="G57" s="5">
        <v>0</v>
      </c>
      <c r="H57" s="5">
        <v>0</v>
      </c>
      <c r="I57" s="40"/>
      <c r="J57" s="40"/>
      <c r="K57" s="40"/>
      <c r="L57" s="40"/>
    </row>
    <row r="58" spans="1:15" ht="47.25" customHeight="1">
      <c r="A58" s="40" t="s">
        <v>31</v>
      </c>
      <c r="B58" s="59" t="s">
        <v>64</v>
      </c>
      <c r="C58" s="26" t="s">
        <v>5</v>
      </c>
      <c r="D58" s="5">
        <f t="shared" ref="D58:D59" si="8">E58+F58+G58+H58</f>
        <v>20700</v>
      </c>
      <c r="E58" s="5">
        <v>0</v>
      </c>
      <c r="F58" s="7">
        <v>0</v>
      </c>
      <c r="G58" s="6">
        <v>20700</v>
      </c>
      <c r="H58" s="5">
        <v>0</v>
      </c>
      <c r="I58" s="40">
        <v>473</v>
      </c>
      <c r="J58" s="40" t="s">
        <v>119</v>
      </c>
      <c r="K58" s="40" t="s">
        <v>54</v>
      </c>
      <c r="L58" s="40"/>
    </row>
    <row r="59" spans="1:15" ht="30" customHeight="1">
      <c r="A59" s="40"/>
      <c r="B59" s="59"/>
      <c r="C59" s="26" t="s">
        <v>60</v>
      </c>
      <c r="D59" s="5">
        <f t="shared" si="8"/>
        <v>20700</v>
      </c>
      <c r="E59" s="5">
        <v>0</v>
      </c>
      <c r="F59" s="7">
        <v>0</v>
      </c>
      <c r="G59" s="6">
        <v>20700</v>
      </c>
      <c r="H59" s="5">
        <v>0</v>
      </c>
      <c r="I59" s="40"/>
      <c r="J59" s="40"/>
      <c r="K59" s="40"/>
      <c r="L59" s="40"/>
    </row>
    <row r="60" spans="1:15" ht="37.5" customHeight="1">
      <c r="A60" s="40"/>
      <c r="B60" s="59"/>
      <c r="C60" s="26" t="s">
        <v>72</v>
      </c>
      <c r="D60" s="5">
        <f t="shared" ref="D60" si="9">E60+F60+G60+H60</f>
        <v>20700</v>
      </c>
      <c r="E60" s="5">
        <v>0</v>
      </c>
      <c r="F60" s="5">
        <v>0</v>
      </c>
      <c r="G60" s="6">
        <v>20700</v>
      </c>
      <c r="H60" s="5">
        <v>0</v>
      </c>
      <c r="I60" s="40"/>
      <c r="J60" s="40"/>
      <c r="K60" s="40"/>
      <c r="L60" s="40"/>
    </row>
    <row r="61" spans="1:15" ht="55.5" customHeight="1">
      <c r="A61" s="40" t="s">
        <v>32</v>
      </c>
      <c r="B61" s="43" t="s">
        <v>36</v>
      </c>
      <c r="C61" s="26" t="s">
        <v>5</v>
      </c>
      <c r="D61" s="5">
        <f t="shared" ref="D61:D63" si="10">E61+F61+G61+H61</f>
        <v>253901.8</v>
      </c>
      <c r="E61" s="5">
        <v>0</v>
      </c>
      <c r="F61" s="7">
        <v>253901.8</v>
      </c>
      <c r="G61" s="7">
        <v>0</v>
      </c>
      <c r="H61" s="5">
        <v>0</v>
      </c>
      <c r="I61" s="40">
        <v>473</v>
      </c>
      <c r="J61" s="40" t="s">
        <v>46</v>
      </c>
      <c r="K61" s="40" t="s">
        <v>55</v>
      </c>
      <c r="L61" s="40"/>
    </row>
    <row r="62" spans="1:15" ht="55.5" customHeight="1">
      <c r="A62" s="40"/>
      <c r="B62" s="43"/>
      <c r="C62" s="26" t="s">
        <v>60</v>
      </c>
      <c r="D62" s="5">
        <f t="shared" si="10"/>
        <v>253901.8</v>
      </c>
      <c r="E62" s="5">
        <v>0</v>
      </c>
      <c r="F62" s="7">
        <v>253901.8</v>
      </c>
      <c r="G62" s="7">
        <v>0</v>
      </c>
      <c r="H62" s="5">
        <v>0</v>
      </c>
      <c r="I62" s="40"/>
      <c r="J62" s="40"/>
      <c r="K62" s="40"/>
      <c r="L62" s="40"/>
    </row>
    <row r="63" spans="1:15" ht="55.5" customHeight="1">
      <c r="A63" s="40"/>
      <c r="B63" s="43"/>
      <c r="C63" s="26" t="s">
        <v>72</v>
      </c>
      <c r="D63" s="5">
        <f t="shared" si="10"/>
        <v>0</v>
      </c>
      <c r="E63" s="5">
        <v>0</v>
      </c>
      <c r="F63" s="5">
        <v>0</v>
      </c>
      <c r="G63" s="5">
        <v>0</v>
      </c>
      <c r="H63" s="5">
        <v>0</v>
      </c>
      <c r="I63" s="40"/>
      <c r="J63" s="40"/>
      <c r="K63" s="40"/>
      <c r="L63" s="40"/>
    </row>
    <row r="64" spans="1:15">
      <c r="A64" s="15">
        <v>1</v>
      </c>
      <c r="B64" s="15">
        <v>2</v>
      </c>
      <c r="C64" s="15">
        <v>3</v>
      </c>
      <c r="D64" s="15">
        <v>4</v>
      </c>
      <c r="E64" s="15">
        <v>5</v>
      </c>
      <c r="F64" s="15">
        <v>6</v>
      </c>
      <c r="G64" s="15">
        <v>7</v>
      </c>
      <c r="H64" s="23">
        <v>8</v>
      </c>
      <c r="I64" s="15">
        <v>9</v>
      </c>
      <c r="J64" s="15">
        <v>10</v>
      </c>
      <c r="K64" s="15">
        <v>11</v>
      </c>
      <c r="L64" s="15">
        <v>12</v>
      </c>
    </row>
    <row r="65" spans="1:12" ht="12.75" customHeight="1">
      <c r="A65" s="44" t="s">
        <v>33</v>
      </c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6"/>
    </row>
    <row r="66" spans="1:12" ht="45.75" customHeight="1">
      <c r="A66" s="40" t="s">
        <v>34</v>
      </c>
      <c r="B66" s="36" t="s">
        <v>35</v>
      </c>
      <c r="C66" s="26" t="s">
        <v>5</v>
      </c>
      <c r="D66" s="5">
        <f t="shared" ref="D66:D68" si="11">E66+F66+G66+H66</f>
        <v>19489.18751</v>
      </c>
      <c r="E66" s="5">
        <v>0</v>
      </c>
      <c r="F66" s="5">
        <v>0</v>
      </c>
      <c r="G66" s="5">
        <v>19489.18751</v>
      </c>
      <c r="H66" s="5">
        <v>0</v>
      </c>
      <c r="I66" s="40">
        <v>473</v>
      </c>
      <c r="J66" s="40" t="s">
        <v>71</v>
      </c>
      <c r="K66" s="40">
        <v>241</v>
      </c>
      <c r="L66" s="40"/>
    </row>
    <row r="67" spans="1:12" ht="25.5" customHeight="1">
      <c r="A67" s="40"/>
      <c r="B67" s="37"/>
      <c r="C67" s="26" t="s">
        <v>60</v>
      </c>
      <c r="D67" s="5">
        <f t="shared" si="11"/>
        <v>19704.49511</v>
      </c>
      <c r="E67" s="5">
        <v>0</v>
      </c>
      <c r="F67" s="5">
        <v>0</v>
      </c>
      <c r="G67" s="5">
        <v>19704.49511</v>
      </c>
      <c r="H67" s="5">
        <v>0</v>
      </c>
      <c r="I67" s="40"/>
      <c r="J67" s="40"/>
      <c r="K67" s="40"/>
      <c r="L67" s="40"/>
    </row>
    <row r="68" spans="1:12" ht="17.25" customHeight="1">
      <c r="A68" s="40"/>
      <c r="B68" s="38"/>
      <c r="C68" s="26" t="s">
        <v>72</v>
      </c>
      <c r="D68" s="5">
        <f t="shared" si="11"/>
        <v>19704.49511</v>
      </c>
      <c r="E68" s="5">
        <v>0</v>
      </c>
      <c r="F68" s="5">
        <v>0</v>
      </c>
      <c r="G68" s="5">
        <v>19704.49511</v>
      </c>
      <c r="H68" s="5">
        <v>0</v>
      </c>
      <c r="I68" s="40"/>
      <c r="J68" s="40"/>
      <c r="K68" s="40"/>
      <c r="L68" s="40"/>
    </row>
    <row r="69" spans="1:12" ht="15.75" customHeight="1">
      <c r="A69" s="44" t="s">
        <v>73</v>
      </c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6"/>
    </row>
    <row r="70" spans="1:12" ht="51" customHeight="1">
      <c r="A70" s="50" t="s">
        <v>74</v>
      </c>
      <c r="B70" s="36" t="s">
        <v>75</v>
      </c>
      <c r="C70" s="26" t="s">
        <v>5</v>
      </c>
      <c r="D70" s="5">
        <f t="shared" ref="D70:D95" si="12">E70+F70+G70+H70</f>
        <v>1374379.9</v>
      </c>
      <c r="E70" s="5">
        <v>0</v>
      </c>
      <c r="F70" s="5">
        <v>0</v>
      </c>
      <c r="G70" s="5">
        <v>526309.6</v>
      </c>
      <c r="H70" s="5">
        <v>848070.3</v>
      </c>
      <c r="I70" s="50">
        <v>473</v>
      </c>
      <c r="J70" s="50" t="s">
        <v>100</v>
      </c>
      <c r="K70" s="50">
        <v>241</v>
      </c>
      <c r="L70" s="50"/>
    </row>
    <row r="71" spans="1:12" ht="40.5" customHeight="1">
      <c r="A71" s="51"/>
      <c r="B71" s="37"/>
      <c r="C71" s="26" t="s">
        <v>60</v>
      </c>
      <c r="D71" s="5">
        <f t="shared" si="12"/>
        <v>1374379.9</v>
      </c>
      <c r="E71" s="5">
        <v>0</v>
      </c>
      <c r="F71" s="5">
        <v>0</v>
      </c>
      <c r="G71" s="5">
        <v>526309.6</v>
      </c>
      <c r="H71" s="5">
        <v>848070.3</v>
      </c>
      <c r="I71" s="51"/>
      <c r="J71" s="51"/>
      <c r="K71" s="51"/>
      <c r="L71" s="51"/>
    </row>
    <row r="72" spans="1:12" ht="51" customHeight="1">
      <c r="A72" s="52"/>
      <c r="B72" s="38"/>
      <c r="C72" s="26" t="s">
        <v>72</v>
      </c>
      <c r="D72" s="5">
        <f t="shared" si="12"/>
        <v>1374379.9</v>
      </c>
      <c r="E72" s="5">
        <v>0</v>
      </c>
      <c r="F72" s="5">
        <v>0</v>
      </c>
      <c r="G72" s="5">
        <v>526309.6</v>
      </c>
      <c r="H72" s="5">
        <v>848070.3</v>
      </c>
      <c r="I72" s="52"/>
      <c r="J72" s="52"/>
      <c r="K72" s="52"/>
      <c r="L72" s="52"/>
    </row>
    <row r="73" spans="1:12" ht="51" customHeight="1">
      <c r="A73" s="50" t="s">
        <v>77</v>
      </c>
      <c r="B73" s="36" t="s">
        <v>76</v>
      </c>
      <c r="C73" s="26" t="s">
        <v>5</v>
      </c>
      <c r="D73" s="5">
        <f t="shared" si="12"/>
        <v>71978</v>
      </c>
      <c r="E73" s="5">
        <v>0</v>
      </c>
      <c r="F73" s="5">
        <v>27839.4</v>
      </c>
      <c r="G73" s="5">
        <v>44138.6</v>
      </c>
      <c r="H73" s="5">
        <v>0</v>
      </c>
      <c r="I73" s="50">
        <v>473</v>
      </c>
      <c r="J73" s="50" t="s">
        <v>101</v>
      </c>
      <c r="K73" s="50">
        <v>241</v>
      </c>
      <c r="L73" s="50"/>
    </row>
    <row r="74" spans="1:12" ht="40.5" customHeight="1">
      <c r="A74" s="51"/>
      <c r="B74" s="37"/>
      <c r="C74" s="26" t="s">
        <v>60</v>
      </c>
      <c r="D74" s="5">
        <f t="shared" si="12"/>
        <v>71978</v>
      </c>
      <c r="E74" s="5">
        <v>0</v>
      </c>
      <c r="F74" s="5">
        <v>27839.4</v>
      </c>
      <c r="G74" s="5">
        <v>44138.6</v>
      </c>
      <c r="H74" s="5">
        <v>0</v>
      </c>
      <c r="I74" s="51"/>
      <c r="J74" s="51"/>
      <c r="K74" s="51"/>
      <c r="L74" s="51"/>
    </row>
    <row r="75" spans="1:12" ht="134.25" customHeight="1">
      <c r="A75" s="52"/>
      <c r="B75" s="38"/>
      <c r="C75" s="26" t="s">
        <v>72</v>
      </c>
      <c r="D75" s="5">
        <f t="shared" si="12"/>
        <v>44138.6</v>
      </c>
      <c r="E75" s="5">
        <v>0</v>
      </c>
      <c r="F75" s="5">
        <v>0</v>
      </c>
      <c r="G75" s="5">
        <v>44138.6</v>
      </c>
      <c r="H75" s="5">
        <v>0</v>
      </c>
      <c r="I75" s="52"/>
      <c r="J75" s="52"/>
      <c r="K75" s="52"/>
      <c r="L75" s="52"/>
    </row>
    <row r="76" spans="1:12" ht="14.25" customHeight="1">
      <c r="A76" s="15">
        <v>1</v>
      </c>
      <c r="B76" s="15">
        <v>2</v>
      </c>
      <c r="C76" s="15">
        <v>3</v>
      </c>
      <c r="D76" s="15">
        <v>4</v>
      </c>
      <c r="E76" s="15">
        <v>5</v>
      </c>
      <c r="F76" s="15">
        <v>6</v>
      </c>
      <c r="G76" s="15">
        <v>7</v>
      </c>
      <c r="H76" s="23">
        <v>8</v>
      </c>
      <c r="I76" s="15">
        <v>9</v>
      </c>
      <c r="J76" s="15">
        <v>10</v>
      </c>
      <c r="K76" s="15">
        <v>11</v>
      </c>
      <c r="L76" s="15">
        <v>12</v>
      </c>
    </row>
    <row r="77" spans="1:12" ht="57" customHeight="1">
      <c r="A77" s="50" t="s">
        <v>78</v>
      </c>
      <c r="B77" s="36" t="s">
        <v>79</v>
      </c>
      <c r="C77" s="26" t="s">
        <v>5</v>
      </c>
      <c r="D77" s="5">
        <f t="shared" si="12"/>
        <v>16205.3</v>
      </c>
      <c r="E77" s="5">
        <v>0</v>
      </c>
      <c r="F77" s="5">
        <v>6174.8</v>
      </c>
      <c r="G77" s="5">
        <v>10030.5</v>
      </c>
      <c r="H77" s="5">
        <v>0</v>
      </c>
      <c r="I77" s="50">
        <v>473</v>
      </c>
      <c r="J77" s="50" t="s">
        <v>102</v>
      </c>
      <c r="K77" s="50">
        <v>241</v>
      </c>
      <c r="L77" s="50"/>
    </row>
    <row r="78" spans="1:12" ht="40.5" customHeight="1">
      <c r="A78" s="51"/>
      <c r="B78" s="37"/>
      <c r="C78" s="26" t="s">
        <v>60</v>
      </c>
      <c r="D78" s="5">
        <f t="shared" si="12"/>
        <v>16205.3</v>
      </c>
      <c r="E78" s="5">
        <v>0</v>
      </c>
      <c r="F78" s="5">
        <v>6174.8</v>
      </c>
      <c r="G78" s="5">
        <v>10030.5</v>
      </c>
      <c r="H78" s="5">
        <v>0</v>
      </c>
      <c r="I78" s="51"/>
      <c r="J78" s="51"/>
      <c r="K78" s="51"/>
      <c r="L78" s="51"/>
    </row>
    <row r="79" spans="1:12" ht="24.75" customHeight="1">
      <c r="A79" s="52"/>
      <c r="B79" s="38"/>
      <c r="C79" s="26" t="s">
        <v>72</v>
      </c>
      <c r="D79" s="5">
        <f t="shared" si="12"/>
        <v>10030.5</v>
      </c>
      <c r="E79" s="5">
        <v>0</v>
      </c>
      <c r="F79" s="5">
        <v>0</v>
      </c>
      <c r="G79" s="5">
        <v>10030.5</v>
      </c>
      <c r="H79" s="5">
        <v>0</v>
      </c>
      <c r="I79" s="52"/>
      <c r="J79" s="52"/>
      <c r="K79" s="52"/>
      <c r="L79" s="52"/>
    </row>
    <row r="80" spans="1:12" ht="65.25" customHeight="1">
      <c r="A80" s="50" t="s">
        <v>81</v>
      </c>
      <c r="B80" s="36" t="s">
        <v>80</v>
      </c>
      <c r="C80" s="26" t="s">
        <v>5</v>
      </c>
      <c r="D80" s="5">
        <f t="shared" si="12"/>
        <v>172766.4</v>
      </c>
      <c r="E80" s="5">
        <v>0</v>
      </c>
      <c r="F80" s="5">
        <v>0</v>
      </c>
      <c r="G80" s="5">
        <v>172766.4</v>
      </c>
      <c r="H80" s="5">
        <v>0</v>
      </c>
      <c r="I80" s="50">
        <v>473</v>
      </c>
      <c r="J80" s="50" t="s">
        <v>109</v>
      </c>
      <c r="K80" s="50">
        <v>241</v>
      </c>
      <c r="L80" s="50"/>
    </row>
    <row r="81" spans="1:12" ht="32.25" customHeight="1">
      <c r="A81" s="51"/>
      <c r="B81" s="37"/>
      <c r="C81" s="26" t="s">
        <v>60</v>
      </c>
      <c r="D81" s="5">
        <f t="shared" si="12"/>
        <v>172766.4</v>
      </c>
      <c r="E81" s="5">
        <v>0</v>
      </c>
      <c r="F81" s="5">
        <v>0</v>
      </c>
      <c r="G81" s="5">
        <v>172766.4</v>
      </c>
      <c r="H81" s="5">
        <v>0</v>
      </c>
      <c r="I81" s="51"/>
      <c r="J81" s="51"/>
      <c r="K81" s="51"/>
      <c r="L81" s="51"/>
    </row>
    <row r="82" spans="1:12" ht="27.75" customHeight="1">
      <c r="A82" s="52"/>
      <c r="B82" s="38"/>
      <c r="C82" s="26" t="s">
        <v>72</v>
      </c>
      <c r="D82" s="5">
        <f t="shared" si="12"/>
        <v>172766.4</v>
      </c>
      <c r="E82" s="5">
        <v>0</v>
      </c>
      <c r="F82" s="5">
        <v>0</v>
      </c>
      <c r="G82" s="5">
        <v>172766.4</v>
      </c>
      <c r="H82" s="5">
        <v>0</v>
      </c>
      <c r="I82" s="52"/>
      <c r="J82" s="52"/>
      <c r="K82" s="52"/>
      <c r="L82" s="52"/>
    </row>
    <row r="83" spans="1:12" ht="35.25" customHeight="1">
      <c r="A83" s="50" t="s">
        <v>83</v>
      </c>
      <c r="B83" s="36" t="s">
        <v>82</v>
      </c>
      <c r="C83" s="26" t="s">
        <v>5</v>
      </c>
      <c r="D83" s="5">
        <f t="shared" si="12"/>
        <v>3019.4</v>
      </c>
      <c r="E83" s="5">
        <v>0</v>
      </c>
      <c r="F83" s="5">
        <v>0</v>
      </c>
      <c r="G83" s="5">
        <v>3019.4</v>
      </c>
      <c r="H83" s="5">
        <v>0</v>
      </c>
      <c r="I83" s="50">
        <v>473</v>
      </c>
      <c r="J83" s="50" t="s">
        <v>103</v>
      </c>
      <c r="K83" s="50">
        <v>241</v>
      </c>
      <c r="L83" s="50"/>
    </row>
    <row r="84" spans="1:12" ht="36" customHeight="1">
      <c r="A84" s="51"/>
      <c r="B84" s="37"/>
      <c r="C84" s="26" t="s">
        <v>60</v>
      </c>
      <c r="D84" s="5">
        <f t="shared" si="12"/>
        <v>3019.4</v>
      </c>
      <c r="E84" s="5">
        <v>0</v>
      </c>
      <c r="F84" s="5">
        <v>0</v>
      </c>
      <c r="G84" s="5">
        <v>3019.4</v>
      </c>
      <c r="H84" s="5">
        <v>0</v>
      </c>
      <c r="I84" s="51"/>
      <c r="J84" s="51"/>
      <c r="K84" s="51"/>
      <c r="L84" s="51"/>
    </row>
    <row r="85" spans="1:12" ht="24" customHeight="1">
      <c r="A85" s="52"/>
      <c r="B85" s="38"/>
      <c r="C85" s="26" t="s">
        <v>72</v>
      </c>
      <c r="D85" s="5">
        <f t="shared" si="12"/>
        <v>3019.4</v>
      </c>
      <c r="E85" s="5">
        <v>0</v>
      </c>
      <c r="F85" s="5">
        <v>0</v>
      </c>
      <c r="G85" s="5">
        <v>3019.4</v>
      </c>
      <c r="H85" s="5">
        <v>0</v>
      </c>
      <c r="I85" s="52"/>
      <c r="J85" s="52"/>
      <c r="K85" s="52"/>
      <c r="L85" s="52"/>
    </row>
    <row r="86" spans="1:12" ht="55.5" customHeight="1">
      <c r="A86" s="50" t="s">
        <v>85</v>
      </c>
      <c r="B86" s="36" t="s">
        <v>84</v>
      </c>
      <c r="C86" s="26" t="s">
        <v>5</v>
      </c>
      <c r="D86" s="5">
        <f t="shared" si="12"/>
        <v>88251</v>
      </c>
      <c r="E86" s="5">
        <v>0</v>
      </c>
      <c r="F86" s="5">
        <v>87122.1</v>
      </c>
      <c r="G86" s="5">
        <v>1128.9000000000001</v>
      </c>
      <c r="H86" s="5">
        <v>0</v>
      </c>
      <c r="I86" s="50">
        <v>473</v>
      </c>
      <c r="J86" s="50" t="s">
        <v>104</v>
      </c>
      <c r="K86" s="50">
        <v>241</v>
      </c>
      <c r="L86" s="50"/>
    </row>
    <row r="87" spans="1:12" ht="40.5" customHeight="1">
      <c r="A87" s="51"/>
      <c r="B87" s="37"/>
      <c r="C87" s="26" t="s">
        <v>60</v>
      </c>
      <c r="D87" s="5">
        <f t="shared" si="12"/>
        <v>88251</v>
      </c>
      <c r="E87" s="5">
        <v>0</v>
      </c>
      <c r="F87" s="5">
        <v>87122.1</v>
      </c>
      <c r="G87" s="5">
        <v>1128.9000000000001</v>
      </c>
      <c r="H87" s="5">
        <v>0</v>
      </c>
      <c r="I87" s="51"/>
      <c r="J87" s="51"/>
      <c r="K87" s="51"/>
      <c r="L87" s="51"/>
    </row>
    <row r="88" spans="1:12" ht="45.75" customHeight="1">
      <c r="A88" s="52"/>
      <c r="B88" s="38"/>
      <c r="C88" s="26" t="s">
        <v>72</v>
      </c>
      <c r="D88" s="5">
        <f t="shared" si="12"/>
        <v>1128.9000000000001</v>
      </c>
      <c r="E88" s="5">
        <v>0</v>
      </c>
      <c r="F88" s="5">
        <v>0</v>
      </c>
      <c r="G88" s="5">
        <v>1128.9000000000001</v>
      </c>
      <c r="H88" s="5">
        <v>0</v>
      </c>
      <c r="I88" s="52"/>
      <c r="J88" s="52"/>
      <c r="K88" s="52"/>
      <c r="L88" s="52"/>
    </row>
    <row r="89" spans="1:12" ht="15.75" customHeight="1">
      <c r="A89" s="15">
        <v>1</v>
      </c>
      <c r="B89" s="15">
        <v>2</v>
      </c>
      <c r="C89" s="15">
        <v>3</v>
      </c>
      <c r="D89" s="15">
        <v>4</v>
      </c>
      <c r="E89" s="15">
        <v>5</v>
      </c>
      <c r="F89" s="15">
        <v>6</v>
      </c>
      <c r="G89" s="15">
        <v>7</v>
      </c>
      <c r="H89" s="23">
        <v>8</v>
      </c>
      <c r="I89" s="15">
        <v>9</v>
      </c>
      <c r="J89" s="15">
        <v>10</v>
      </c>
      <c r="K89" s="15">
        <v>11</v>
      </c>
      <c r="L89" s="15">
        <v>12</v>
      </c>
    </row>
    <row r="90" spans="1:12" ht="51.75" customHeight="1">
      <c r="A90" s="50" t="s">
        <v>87</v>
      </c>
      <c r="B90" s="36" t="s">
        <v>86</v>
      </c>
      <c r="C90" s="26" t="s">
        <v>5</v>
      </c>
      <c r="D90" s="5">
        <f t="shared" si="12"/>
        <v>726765.5</v>
      </c>
      <c r="E90" s="5">
        <v>543879.5</v>
      </c>
      <c r="F90" s="5">
        <v>144575.5</v>
      </c>
      <c r="G90" s="5">
        <v>38310.5</v>
      </c>
      <c r="H90" s="5">
        <v>0</v>
      </c>
      <c r="I90" s="50">
        <v>473</v>
      </c>
      <c r="J90" s="50" t="s">
        <v>105</v>
      </c>
      <c r="K90" s="50">
        <v>241</v>
      </c>
      <c r="L90" s="50"/>
    </row>
    <row r="91" spans="1:12" ht="25.5" customHeight="1">
      <c r="A91" s="51"/>
      <c r="B91" s="37"/>
      <c r="C91" s="26" t="s">
        <v>60</v>
      </c>
      <c r="D91" s="5">
        <f t="shared" si="12"/>
        <v>746100.10000000009</v>
      </c>
      <c r="E91" s="5">
        <v>559153.80000000005</v>
      </c>
      <c r="F91" s="5">
        <v>148635.79999999999</v>
      </c>
      <c r="G91" s="5">
        <v>38310.5</v>
      </c>
      <c r="H91" s="5">
        <v>0</v>
      </c>
      <c r="I91" s="51"/>
      <c r="J91" s="51"/>
      <c r="K91" s="51"/>
      <c r="L91" s="51"/>
    </row>
    <row r="92" spans="1:12" ht="41.25" customHeight="1">
      <c r="A92" s="52"/>
      <c r="B92" s="38"/>
      <c r="C92" s="26" t="s">
        <v>72</v>
      </c>
      <c r="D92" s="5">
        <f t="shared" si="12"/>
        <v>38310.5</v>
      </c>
      <c r="E92" s="5">
        <v>0</v>
      </c>
      <c r="F92" s="5">
        <v>0</v>
      </c>
      <c r="G92" s="5">
        <v>38310.5</v>
      </c>
      <c r="H92" s="5">
        <v>0</v>
      </c>
      <c r="I92" s="52"/>
      <c r="J92" s="52"/>
      <c r="K92" s="52"/>
      <c r="L92" s="52"/>
    </row>
    <row r="93" spans="1:12" ht="67.5" customHeight="1">
      <c r="A93" s="50" t="s">
        <v>88</v>
      </c>
      <c r="B93" s="36" t="s">
        <v>114</v>
      </c>
      <c r="C93" s="31" t="s">
        <v>5</v>
      </c>
      <c r="D93" s="5">
        <f t="shared" si="12"/>
        <v>3969.9</v>
      </c>
      <c r="E93" s="5">
        <v>0</v>
      </c>
      <c r="F93" s="5">
        <v>0</v>
      </c>
      <c r="G93" s="5">
        <v>3969.9</v>
      </c>
      <c r="H93" s="5">
        <v>0</v>
      </c>
      <c r="I93" s="50">
        <v>473</v>
      </c>
      <c r="J93" s="50" t="s">
        <v>106</v>
      </c>
      <c r="K93" s="50">
        <v>262</v>
      </c>
      <c r="L93" s="50"/>
    </row>
    <row r="94" spans="1:12" ht="99" customHeight="1">
      <c r="A94" s="51"/>
      <c r="B94" s="37"/>
      <c r="C94" s="31" t="s">
        <v>60</v>
      </c>
      <c r="D94" s="5">
        <f t="shared" si="12"/>
        <v>3969.9</v>
      </c>
      <c r="E94" s="5">
        <v>0</v>
      </c>
      <c r="F94" s="5">
        <v>0</v>
      </c>
      <c r="G94" s="5">
        <v>3969.9</v>
      </c>
      <c r="H94" s="5">
        <v>0</v>
      </c>
      <c r="I94" s="51"/>
      <c r="J94" s="51"/>
      <c r="K94" s="51"/>
      <c r="L94" s="51"/>
    </row>
    <row r="95" spans="1:12" ht="61.5" customHeight="1">
      <c r="A95" s="52"/>
      <c r="B95" s="38"/>
      <c r="C95" s="32" t="s">
        <v>72</v>
      </c>
      <c r="D95" s="33">
        <f t="shared" si="12"/>
        <v>3969.9</v>
      </c>
      <c r="E95" s="33">
        <v>0</v>
      </c>
      <c r="F95" s="33">
        <v>0</v>
      </c>
      <c r="G95" s="33">
        <v>3969.9</v>
      </c>
      <c r="H95" s="33">
        <v>0</v>
      </c>
      <c r="I95" s="52"/>
      <c r="J95" s="52"/>
      <c r="K95" s="52"/>
      <c r="L95" s="52"/>
    </row>
    <row r="96" spans="1:12" ht="28.5" customHeight="1">
      <c r="A96" s="44" t="s">
        <v>89</v>
      </c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6"/>
    </row>
    <row r="97" spans="1:15" ht="114.75">
      <c r="A97" s="26" t="s">
        <v>90</v>
      </c>
      <c r="B97" s="35" t="s">
        <v>91</v>
      </c>
      <c r="C97" s="26" t="s">
        <v>92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26">
        <v>473</v>
      </c>
      <c r="J97" s="26"/>
      <c r="K97" s="26"/>
      <c r="L97" s="26"/>
    </row>
    <row r="98" spans="1:15">
      <c r="A98" s="15">
        <v>1</v>
      </c>
      <c r="B98" s="15">
        <v>2</v>
      </c>
      <c r="C98" s="15">
        <v>3</v>
      </c>
      <c r="D98" s="15">
        <v>4</v>
      </c>
      <c r="E98" s="15">
        <v>5</v>
      </c>
      <c r="F98" s="15">
        <v>6</v>
      </c>
      <c r="G98" s="15">
        <v>7</v>
      </c>
      <c r="H98" s="23">
        <v>8</v>
      </c>
      <c r="I98" s="15">
        <v>9</v>
      </c>
      <c r="J98" s="15">
        <v>10</v>
      </c>
      <c r="K98" s="15">
        <v>11</v>
      </c>
      <c r="L98" s="15">
        <v>12</v>
      </c>
    </row>
    <row r="99" spans="1:15" ht="108" customHeight="1">
      <c r="A99" s="26" t="s">
        <v>94</v>
      </c>
      <c r="B99" s="35" t="s">
        <v>93</v>
      </c>
      <c r="C99" s="26" t="s">
        <v>92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26">
        <v>473</v>
      </c>
      <c r="J99" s="26"/>
      <c r="K99" s="26"/>
      <c r="L99" s="26"/>
    </row>
    <row r="100" spans="1:15" ht="15" customHeight="1">
      <c r="A100" s="44" t="s">
        <v>95</v>
      </c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6"/>
    </row>
    <row r="101" spans="1:15" ht="107.25" customHeight="1">
      <c r="A101" s="26" t="s">
        <v>96</v>
      </c>
      <c r="B101" s="35" t="s">
        <v>97</v>
      </c>
      <c r="C101" s="26" t="s">
        <v>92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26">
        <v>473</v>
      </c>
      <c r="J101" s="26"/>
      <c r="K101" s="26"/>
      <c r="L101" s="26"/>
    </row>
    <row r="102" spans="1:15" ht="93" customHeight="1">
      <c r="A102" s="26" t="s">
        <v>99</v>
      </c>
      <c r="B102" s="35" t="s">
        <v>98</v>
      </c>
      <c r="C102" s="26" t="s">
        <v>92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26">
        <v>473</v>
      </c>
      <c r="J102" s="26"/>
      <c r="K102" s="26"/>
      <c r="L102" s="26"/>
    </row>
    <row r="103" spans="1:15" ht="15" customHeight="1">
      <c r="A103" s="40"/>
      <c r="B103" s="17" t="s">
        <v>116</v>
      </c>
      <c r="C103" s="14"/>
      <c r="D103" s="5">
        <f t="shared" ref="D103:D106" si="13">E103+F103+G103+H103</f>
        <v>52122360.629960008</v>
      </c>
      <c r="E103" s="6">
        <f>SUM(E104:E106)</f>
        <v>1103033.3</v>
      </c>
      <c r="F103" s="6">
        <f>SUM(F104:F106)</f>
        <v>24839286.700000003</v>
      </c>
      <c r="G103" s="6">
        <f>SUM(G104:G106)</f>
        <v>23635829.729960002</v>
      </c>
      <c r="H103" s="6">
        <f>SUM(H104:H106)</f>
        <v>2544210.9000000004</v>
      </c>
      <c r="I103" s="40"/>
      <c r="J103" s="40"/>
      <c r="K103" s="40"/>
      <c r="L103" s="40"/>
    </row>
    <row r="104" spans="1:15" ht="15" customHeight="1">
      <c r="A104" s="40"/>
      <c r="B104" s="17" t="s">
        <v>117</v>
      </c>
      <c r="C104" s="26" t="s">
        <v>5</v>
      </c>
      <c r="D104" s="5">
        <f t="shared" si="13"/>
        <v>21657712.396210004</v>
      </c>
      <c r="E104" s="5">
        <f t="shared" ref="E104:H106" si="14">E11+E14+E18+E21+E24+E28+E32+E35+E40+E44+E47+E51+E55+E58+E61+E66+E70+E73+E77+E80+E83+E86+E90+E93</f>
        <v>543879.5</v>
      </c>
      <c r="F104" s="5">
        <f t="shared" si="14"/>
        <v>12422288.500000002</v>
      </c>
      <c r="G104" s="5">
        <f>G11+G14+G18+G21+G24+G28+G32+G35+G40+G44+G47+G51+G55+G58+G61+G66+G70+G73+G77+G80+G83+G86+G90+G93</f>
        <v>7843474.0962099992</v>
      </c>
      <c r="H104" s="5">
        <f t="shared" si="14"/>
        <v>848070.3</v>
      </c>
      <c r="I104" s="40"/>
      <c r="J104" s="40"/>
      <c r="K104" s="40"/>
      <c r="L104" s="40"/>
    </row>
    <row r="105" spans="1:15" ht="15" customHeight="1">
      <c r="A105" s="40"/>
      <c r="B105" s="17"/>
      <c r="C105" s="26" t="s">
        <v>60</v>
      </c>
      <c r="D105" s="5">
        <f t="shared" si="13"/>
        <v>21720400.126210004</v>
      </c>
      <c r="E105" s="5">
        <f t="shared" si="14"/>
        <v>559153.80000000005</v>
      </c>
      <c r="F105" s="5">
        <f t="shared" si="14"/>
        <v>12416998.200000001</v>
      </c>
      <c r="G105" s="5">
        <f t="shared" si="14"/>
        <v>7896177.8262100015</v>
      </c>
      <c r="H105" s="5">
        <f t="shared" si="14"/>
        <v>848070.3</v>
      </c>
      <c r="I105" s="40"/>
      <c r="J105" s="40"/>
      <c r="K105" s="40"/>
      <c r="L105" s="40"/>
    </row>
    <row r="106" spans="1:15" ht="15" customHeight="1">
      <c r="A106" s="40"/>
      <c r="B106" s="17"/>
      <c r="C106" s="26" t="s">
        <v>72</v>
      </c>
      <c r="D106" s="5">
        <f t="shared" si="13"/>
        <v>8744248.1075400002</v>
      </c>
      <c r="E106" s="5">
        <f t="shared" si="14"/>
        <v>0</v>
      </c>
      <c r="F106" s="5">
        <f t="shared" si="14"/>
        <v>0</v>
      </c>
      <c r="G106" s="5">
        <f t="shared" si="14"/>
        <v>7896177.8075400004</v>
      </c>
      <c r="H106" s="5">
        <f t="shared" si="14"/>
        <v>848070.3</v>
      </c>
      <c r="I106" s="40"/>
      <c r="J106" s="40"/>
      <c r="K106" s="40"/>
      <c r="L106" s="40"/>
    </row>
    <row r="110" spans="1:15" s="16" customFormat="1" ht="33.75" customHeight="1">
      <c r="A110" s="60" t="s">
        <v>112</v>
      </c>
      <c r="B110" s="60"/>
      <c r="C110" s="60"/>
      <c r="D110" s="60"/>
      <c r="E110" s="60"/>
      <c r="F110" s="60"/>
      <c r="G110" s="60"/>
      <c r="H110" s="24"/>
      <c r="I110" s="25"/>
      <c r="J110" s="25"/>
      <c r="K110" s="58" t="s">
        <v>113</v>
      </c>
      <c r="L110" s="58"/>
      <c r="M110" s="18"/>
      <c r="N110" s="18"/>
      <c r="O110" s="18"/>
    </row>
    <row r="116" spans="4:7">
      <c r="D116" s="30"/>
      <c r="E116" s="30"/>
      <c r="F116" s="30"/>
      <c r="G116" s="30"/>
    </row>
  </sheetData>
  <sortState ref="I4">
    <sortCondition ref="I4"/>
  </sortState>
  <mergeCells count="172">
    <mergeCell ref="I93:I95"/>
    <mergeCell ref="J93:J95"/>
    <mergeCell ref="K93:K95"/>
    <mergeCell ref="L93:L95"/>
    <mergeCell ref="I1:N1"/>
    <mergeCell ref="I3:L3"/>
    <mergeCell ref="A96:L96"/>
    <mergeCell ref="A100:L100"/>
    <mergeCell ref="A90:A92"/>
    <mergeCell ref="B90:B92"/>
    <mergeCell ref="I90:I92"/>
    <mergeCell ref="J90:J92"/>
    <mergeCell ref="K90:K92"/>
    <mergeCell ref="L90:L92"/>
    <mergeCell ref="L77:L79"/>
    <mergeCell ref="L80:L82"/>
    <mergeCell ref="A83:A85"/>
    <mergeCell ref="I83:I85"/>
    <mergeCell ref="J83:J85"/>
    <mergeCell ref="K83:K85"/>
    <mergeCell ref="L83:L85"/>
    <mergeCell ref="B83:B85"/>
    <mergeCell ref="A86:A88"/>
    <mergeCell ref="B86:B88"/>
    <mergeCell ref="A66:A68"/>
    <mergeCell ref="I86:I88"/>
    <mergeCell ref="J86:J88"/>
    <mergeCell ref="K86:K88"/>
    <mergeCell ref="L86:L88"/>
    <mergeCell ref="A77:A79"/>
    <mergeCell ref="I77:I79"/>
    <mergeCell ref="J77:J79"/>
    <mergeCell ref="K77:K79"/>
    <mergeCell ref="B77:B79"/>
    <mergeCell ref="A80:A82"/>
    <mergeCell ref="I80:I82"/>
    <mergeCell ref="J80:J82"/>
    <mergeCell ref="K80:K82"/>
    <mergeCell ref="B80:B82"/>
    <mergeCell ref="A69:L69"/>
    <mergeCell ref="A70:A72"/>
    <mergeCell ref="B70:B72"/>
    <mergeCell ref="I70:I72"/>
    <mergeCell ref="J70:J72"/>
    <mergeCell ref="K70:K72"/>
    <mergeCell ref="L70:L72"/>
    <mergeCell ref="A73:A75"/>
    <mergeCell ref="I73:I75"/>
    <mergeCell ref="J73:J75"/>
    <mergeCell ref="K73:K75"/>
    <mergeCell ref="L73:L75"/>
    <mergeCell ref="B73:B75"/>
    <mergeCell ref="A4:L5"/>
    <mergeCell ref="J11:J13"/>
    <mergeCell ref="J40:J42"/>
    <mergeCell ref="K110:L110"/>
    <mergeCell ref="D7:H7"/>
    <mergeCell ref="I7:I8"/>
    <mergeCell ref="J7:J8"/>
    <mergeCell ref="K7:K8"/>
    <mergeCell ref="B55:B57"/>
    <mergeCell ref="B58:B60"/>
    <mergeCell ref="B18:B20"/>
    <mergeCell ref="B14:B16"/>
    <mergeCell ref="I44:I46"/>
    <mergeCell ref="J44:J46"/>
    <mergeCell ref="K44:K46"/>
    <mergeCell ref="I55:I57"/>
    <mergeCell ref="J55:J57"/>
    <mergeCell ref="K55:K57"/>
    <mergeCell ref="J14:J16"/>
    <mergeCell ref="K14:K16"/>
    <mergeCell ref="A110:G110"/>
    <mergeCell ref="I24:I26"/>
    <mergeCell ref="J24:J26"/>
    <mergeCell ref="B66:B68"/>
    <mergeCell ref="L7:L8"/>
    <mergeCell ref="B7:B8"/>
    <mergeCell ref="B47:B49"/>
    <mergeCell ref="K11:K13"/>
    <mergeCell ref="L11:L13"/>
    <mergeCell ref="I14:I16"/>
    <mergeCell ref="A27:L27"/>
    <mergeCell ref="A39:L39"/>
    <mergeCell ref="A43:L43"/>
    <mergeCell ref="A35:A37"/>
    <mergeCell ref="B21:B23"/>
    <mergeCell ref="A21:A23"/>
    <mergeCell ref="A11:A13"/>
    <mergeCell ref="B11:B13"/>
    <mergeCell ref="J18:J20"/>
    <mergeCell ref="A7:A8"/>
    <mergeCell ref="A10:L10"/>
    <mergeCell ref="C7:C8"/>
    <mergeCell ref="B28:B30"/>
    <mergeCell ref="B32:B34"/>
    <mergeCell ref="A32:A34"/>
    <mergeCell ref="B40:B42"/>
    <mergeCell ref="L35:L37"/>
    <mergeCell ref="I40:I42"/>
    <mergeCell ref="A14:A16"/>
    <mergeCell ref="A28:A30"/>
    <mergeCell ref="B35:B37"/>
    <mergeCell ref="I11:I13"/>
    <mergeCell ref="K32:K34"/>
    <mergeCell ref="L32:L34"/>
    <mergeCell ref="I51:I53"/>
    <mergeCell ref="I21:I23"/>
    <mergeCell ref="J21:J23"/>
    <mergeCell ref="I47:I49"/>
    <mergeCell ref="J47:J49"/>
    <mergeCell ref="I28:I30"/>
    <mergeCell ref="A24:A26"/>
    <mergeCell ref="B24:B26"/>
    <mergeCell ref="L21:L23"/>
    <mergeCell ref="L40:L42"/>
    <mergeCell ref="J51:J53"/>
    <mergeCell ref="K51:K53"/>
    <mergeCell ref="L18:L20"/>
    <mergeCell ref="K18:K20"/>
    <mergeCell ref="A18:A20"/>
    <mergeCell ref="K40:K42"/>
    <mergeCell ref="J32:J34"/>
    <mergeCell ref="K28:K30"/>
    <mergeCell ref="J35:J37"/>
    <mergeCell ref="K35:K37"/>
    <mergeCell ref="A40:A42"/>
    <mergeCell ref="I32:I34"/>
    <mergeCell ref="K24:K26"/>
    <mergeCell ref="A103:A106"/>
    <mergeCell ref="A58:A60"/>
    <mergeCell ref="B61:B63"/>
    <mergeCell ref="A61:A63"/>
    <mergeCell ref="A65:L65"/>
    <mergeCell ref="L44:L46"/>
    <mergeCell ref="B44:B46"/>
    <mergeCell ref="A44:A46"/>
    <mergeCell ref="A55:A57"/>
    <mergeCell ref="L51:L53"/>
    <mergeCell ref="B51:B53"/>
    <mergeCell ref="A54:L54"/>
    <mergeCell ref="K47:K49"/>
    <mergeCell ref="L47:L49"/>
    <mergeCell ref="A47:A49"/>
    <mergeCell ref="A51:A53"/>
    <mergeCell ref="L24:L26"/>
    <mergeCell ref="A93:A95"/>
    <mergeCell ref="I35:I37"/>
    <mergeCell ref="B93:B95"/>
    <mergeCell ref="Q7:V7"/>
    <mergeCell ref="L55:L57"/>
    <mergeCell ref="L66:L68"/>
    <mergeCell ref="I103:I106"/>
    <mergeCell ref="J103:J106"/>
    <mergeCell ref="K103:K106"/>
    <mergeCell ref="L103:L106"/>
    <mergeCell ref="I58:I60"/>
    <mergeCell ref="J58:J60"/>
    <mergeCell ref="K58:K60"/>
    <mergeCell ref="L58:L60"/>
    <mergeCell ref="I61:I63"/>
    <mergeCell ref="J61:J63"/>
    <mergeCell ref="K61:K63"/>
    <mergeCell ref="L61:L63"/>
    <mergeCell ref="I66:I68"/>
    <mergeCell ref="J66:J68"/>
    <mergeCell ref="K66:K68"/>
    <mergeCell ref="L14:L16"/>
    <mergeCell ref="I18:I20"/>
    <mergeCell ref="L28:L30"/>
    <mergeCell ref="J28:J30"/>
    <mergeCell ref="K21:K23"/>
  </mergeCells>
  <pageMargins left="0.78740157480314965" right="0.78" top="1.1811023622047245" bottom="0.39370078740157483" header="0.39370078740157483" footer="0"/>
  <pageSetup paperSize="9" scale="96" orientation="landscape" r:id="rId1"/>
  <headerFooter differentFirst="1" scaleWithDoc="0">
    <oddHeader>&amp;C&amp;"Times New Roman,обычный"&amp;P</oddHeader>
    <firstHeader>&amp;C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план мероприятий</vt:lpstr>
      <vt:lpstr>'план мероприятий'!OLE_LINK19</vt:lpstr>
      <vt:lpstr>'план мероприятий'!OLE_LINK21</vt:lpstr>
      <vt:lpstr>'план мероприятий'!Область_печати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АЦК</cp:lastModifiedBy>
  <cp:lastPrinted>2022-08-25T05:29:23Z</cp:lastPrinted>
  <dcterms:created xsi:type="dcterms:W3CDTF">2021-02-19T04:44:22Z</dcterms:created>
  <dcterms:modified xsi:type="dcterms:W3CDTF">2022-08-26T10:00:34Z</dcterms:modified>
</cp:coreProperties>
</file>