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Лист1!$A$9:$G$102</definedName>
    <definedName name="_xlnm.Print_Area" localSheetId="0">Лист1!$A$1:$L$162</definedName>
  </definedNames>
  <calcPr calcId="125725"/>
</workbook>
</file>

<file path=xl/calcChain.xml><?xml version="1.0" encoding="utf-8"?>
<calcChain xmlns="http://schemas.openxmlformats.org/spreadsheetml/2006/main">
  <c r="E139" i="1"/>
  <c r="F139"/>
  <c r="G139"/>
  <c r="D139"/>
  <c r="D136"/>
  <c r="D137"/>
  <c r="E137"/>
  <c r="F137"/>
  <c r="G137"/>
  <c r="D138"/>
  <c r="E138"/>
  <c r="F138"/>
  <c r="G138"/>
  <c r="E136"/>
  <c r="F136"/>
  <c r="G136"/>
  <c r="N111"/>
  <c r="O111"/>
  <c r="P111"/>
  <c r="Q111"/>
  <c r="R111"/>
  <c r="G90"/>
  <c r="P90"/>
  <c r="N90"/>
  <c r="O90"/>
  <c r="N52"/>
  <c r="O52"/>
  <c r="P52"/>
  <c r="Q52"/>
  <c r="M52"/>
  <c r="E141"/>
  <c r="F141"/>
  <c r="G141"/>
  <c r="E142"/>
  <c r="F142"/>
  <c r="G142"/>
  <c r="F140"/>
  <c r="G140"/>
  <c r="E140"/>
  <c r="D140"/>
  <c r="M46"/>
  <c r="M45"/>
  <c r="N45"/>
  <c r="O45"/>
  <c r="P45"/>
  <c r="Q45"/>
  <c r="N46"/>
  <c r="O46"/>
  <c r="P46"/>
  <c r="Q46"/>
  <c r="N44"/>
  <c r="O44"/>
  <c r="P44"/>
  <c r="Q44"/>
  <c r="M44"/>
  <c r="G143" l="1"/>
  <c r="D50"/>
  <c r="E146"/>
  <c r="F146"/>
  <c r="G146"/>
  <c r="D121"/>
  <c r="E145"/>
  <c r="F145"/>
  <c r="G145"/>
  <c r="E144"/>
  <c r="F144"/>
  <c r="G144"/>
  <c r="E143"/>
  <c r="F143"/>
  <c r="G93"/>
  <c r="G92"/>
  <c r="G91"/>
  <c r="H145" l="1"/>
  <c r="G158"/>
  <c r="H157"/>
  <c r="G157"/>
  <c r="F157"/>
  <c r="E157"/>
  <c r="G154"/>
  <c r="H153"/>
  <c r="G153"/>
  <c r="F153"/>
  <c r="E153"/>
  <c r="G150"/>
  <c r="H149"/>
  <c r="G149"/>
  <c r="F149"/>
  <c r="E149"/>
  <c r="H142"/>
  <c r="D130"/>
  <c r="D125"/>
  <c r="D117"/>
  <c r="D113"/>
  <c r="D108"/>
  <c r="D104"/>
  <c r="D100"/>
  <c r="D96"/>
  <c r="D92"/>
  <c r="D86"/>
  <c r="D81"/>
  <c r="D74"/>
  <c r="D70"/>
  <c r="D65"/>
  <c r="D54"/>
  <c r="D46"/>
  <c r="D32"/>
  <c r="D28"/>
  <c r="D23"/>
  <c r="D18"/>
  <c r="D14"/>
  <c r="H146"/>
  <c r="H144"/>
  <c r="H143"/>
  <c r="D119"/>
  <c r="D75"/>
  <c r="D73"/>
  <c r="D72"/>
  <c r="G21"/>
  <c r="D157" l="1"/>
  <c r="D145"/>
  <c r="D153"/>
  <c r="D142"/>
  <c r="D149"/>
  <c r="H141"/>
  <c r="H140"/>
  <c r="D49"/>
  <c r="D48"/>
  <c r="D45"/>
  <c r="D47"/>
  <c r="H158"/>
  <c r="E156"/>
  <c r="E155"/>
  <c r="F155"/>
  <c r="G155"/>
  <c r="F156"/>
  <c r="F158"/>
  <c r="G156"/>
  <c r="E154"/>
  <c r="F154"/>
  <c r="H152"/>
  <c r="H154"/>
  <c r="G152"/>
  <c r="H150"/>
  <c r="E147"/>
  <c r="F147"/>
  <c r="E148"/>
  <c r="F148"/>
  <c r="E150"/>
  <c r="F150"/>
  <c r="G148"/>
  <c r="G147"/>
  <c r="D42"/>
  <c r="H138" l="1"/>
  <c r="D150"/>
  <c r="D143"/>
  <c r="D146"/>
  <c r="D144"/>
  <c r="D154"/>
  <c r="D158"/>
  <c r="D141"/>
  <c r="H137"/>
  <c r="H148"/>
  <c r="D148" s="1"/>
  <c r="H147"/>
  <c r="F152"/>
  <c r="E152"/>
  <c r="H151"/>
  <c r="G151"/>
  <c r="G135" s="1"/>
  <c r="F151"/>
  <c r="E151"/>
  <c r="H156"/>
  <c r="D156" s="1"/>
  <c r="H155"/>
  <c r="D155" s="1"/>
  <c r="D35"/>
  <c r="D34"/>
  <c r="D134"/>
  <c r="D133"/>
  <c r="D132"/>
  <c r="D122"/>
  <c r="D120"/>
  <c r="D126"/>
  <c r="D124"/>
  <c r="D123"/>
  <c r="D131"/>
  <c r="D129"/>
  <c r="D128"/>
  <c r="D118"/>
  <c r="D116"/>
  <c r="D115"/>
  <c r="D114"/>
  <c r="D112"/>
  <c r="D111"/>
  <c r="M111" s="1"/>
  <c r="D109"/>
  <c r="D107"/>
  <c r="D106"/>
  <c r="D105"/>
  <c r="D103"/>
  <c r="D102"/>
  <c r="D101"/>
  <c r="D99"/>
  <c r="D98"/>
  <c r="D93"/>
  <c r="D91"/>
  <c r="D90"/>
  <c r="M90" s="1"/>
  <c r="D97"/>
  <c r="D95"/>
  <c r="D94"/>
  <c r="D87"/>
  <c r="D85"/>
  <c r="D84"/>
  <c r="D82"/>
  <c r="D80"/>
  <c r="D79"/>
  <c r="D77"/>
  <c r="D76"/>
  <c r="D71"/>
  <c r="D69"/>
  <c r="D68"/>
  <c r="D66"/>
  <c r="D64"/>
  <c r="D63"/>
  <c r="D61"/>
  <c r="D60"/>
  <c r="D59"/>
  <c r="D58"/>
  <c r="D57"/>
  <c r="D56"/>
  <c r="D55"/>
  <c r="D53"/>
  <c r="D52"/>
  <c r="D33"/>
  <c r="D31"/>
  <c r="D30"/>
  <c r="D29"/>
  <c r="D27"/>
  <c r="D26"/>
  <c r="D24"/>
  <c r="D22"/>
  <c r="D21"/>
  <c r="D19"/>
  <c r="D17"/>
  <c r="D16"/>
  <c r="D15"/>
  <c r="D13"/>
  <c r="D12"/>
  <c r="F135" l="1"/>
  <c r="D151"/>
  <c r="D152"/>
  <c r="H139"/>
  <c r="D147"/>
  <c r="H136"/>
  <c r="E135" l="1"/>
  <c r="D44"/>
  <c r="D38"/>
  <c r="H135" l="1"/>
  <c r="D135" s="1"/>
  <c r="D40" l="1"/>
  <c r="D37"/>
  <c r="D36"/>
</calcChain>
</file>

<file path=xl/sharedStrings.xml><?xml version="1.0" encoding="utf-8"?>
<sst xmlns="http://schemas.openxmlformats.org/spreadsheetml/2006/main" count="116" uniqueCount="114">
  <si>
    <t>Наименование мероприятия</t>
  </si>
  <si>
    <t>№ п/п</t>
  </si>
  <si>
    <t>Предоставление субсидий образовательным организациям на оборудование пунктов проведения экзаменов государственной итоговой аттестации по образовательным программам основного общего образования</t>
  </si>
  <si>
    <t>Поддержка и развитие профессионального мастерства педагогических работников</t>
  </si>
  <si>
    <t>Предоставление иных межбюджетных трансфертов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</si>
  <si>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Предоставление субсидий образовательным организациям на оснащение медицинских кабинетов в образовательных организациях</t>
  </si>
  <si>
    <t>Федеральный бюджет</t>
  </si>
  <si>
    <t>Областной бюджет</t>
  </si>
  <si>
    <t>Бюджет города</t>
  </si>
  <si>
    <t>Всего</t>
  </si>
  <si>
    <t>Предоставление субсидий муниципальным бюджетным (автономным) учреждениям на подготовку муниципальных загородных оздоровительных лагерей</t>
  </si>
  <si>
    <t>Предоставление субсидий на иные цели муниципальным бюджетным (автономным) учреждениям на подготовку лагерей с дневным пребыванием детей</t>
  </si>
  <si>
    <t>Планируемые объемы финансирования (тыс. рублей)</t>
  </si>
  <si>
    <t>Внебюдженые средства</t>
  </si>
  <si>
    <t>0707 71008S3010 622, 612</t>
  </si>
  <si>
    <t>0707 71008S3010 612</t>
  </si>
  <si>
    <t>0707 71009S3010 611</t>
  </si>
  <si>
    <t>0707 71009S3010 622, 612</t>
  </si>
  <si>
    <t>3. Поддержка и развитие профессионального мастерства педагогических работников</t>
  </si>
  <si>
    <t>4. Развитие системы поддержки одаренных детей и талантливой молодежи</t>
  </si>
  <si>
    <t>5. Повышение доступности образования для обучающихся с ограниченными возможностями здоровья (в том числе детей-инвалидов)</t>
  </si>
  <si>
    <t>6. Формирование здоровьесберегающих и безопасных условий организации образовательного процесса</t>
  </si>
  <si>
    <t>241, 24А, 249</t>
  </si>
  <si>
    <t xml:space="preserve">0702
71001М4210 
612, 622
</t>
  </si>
  <si>
    <t xml:space="preserve">0701
71002М4200 
 622, 612
</t>
  </si>
  <si>
    <t>0702
710Е452190
612</t>
  </si>
  <si>
    <t xml:space="preserve">0709
71003М9999
350
</t>
  </si>
  <si>
    <t xml:space="preserve">0702
7100353035
611, 621
</t>
  </si>
  <si>
    <t xml:space="preserve">0702
7100353035
611
</t>
  </si>
  <si>
    <t xml:space="preserve">0709
71004М9999
350
</t>
  </si>
  <si>
    <t xml:space="preserve">0707
71004М4310
633
</t>
  </si>
  <si>
    <t xml:space="preserve">0701
71005S4020
612, 622
</t>
  </si>
  <si>
    <t>Код раздела, подраздела, целевой статьи и вида расходов</t>
  </si>
  <si>
    <t>КОСГУ</t>
  </si>
  <si>
    <t>Примечание</t>
  </si>
  <si>
    <t xml:space="preserve">Код
главного распоряди-
теля  бюд-
жетных средств
</t>
  </si>
  <si>
    <t>Предоставление субсидий образовательным организациям на приобретение технологического оборудования для пищеблоков образовательных организаций, реализующих программы дошкольного образования</t>
  </si>
  <si>
    <t xml:space="preserve">0701
71002М4200
622, 612
</t>
  </si>
  <si>
    <t xml:space="preserve">План мероприятий муниципальной программы «Развитие образования в городе Челябинске»
</t>
  </si>
  <si>
    <t xml:space="preserve">«Развитие образования в городе Челябинске»
</t>
  </si>
  <si>
    <t xml:space="preserve">                  Приложение                                                                       </t>
  </si>
  <si>
    <t xml:space="preserve">                  к муниципальной программе</t>
  </si>
  <si>
    <t>1. Развитие инфраструктуры образовательных организаций</t>
  </si>
  <si>
    <t>2. Поддержка и развитие образовательных организаций</t>
  </si>
  <si>
    <t>Сроки
прове-дения меро-приятия, год</t>
  </si>
  <si>
    <t>Предоставление субсидий вновь созданным общебразовательным организациям (вновь созданным филиалам) на обеспечение готовности к ведению учебной деятельности, приобретение оборудования и их оснащение</t>
  </si>
  <si>
    <t>7. Подготовка муниципальных лагерей к каникулярному периоду</t>
  </si>
  <si>
    <t>8. Финансовое обеспечение мероприятий по организации отдыха и занятости детей в каникулярное время</t>
  </si>
  <si>
    <t xml:space="preserve">Предоставление субсидий образовательным организациям на проведение ремонта, приобретение оборудования и оснащение образовательных организаций, на базе которых осуществляется открытие дополнительных дошкольных мест
</t>
  </si>
  <si>
    <t>Предоставление субсидий на иные цели муниципальным бюджетным (автономным) учреждениям на создание новых мест в образовательных организациях различных типов для реализации дополнительных общеразвивающих программ всех направленностей в рамках регионального проекта «Успех каждого ребенка» национального проекта «Образование»</t>
  </si>
  <si>
    <t>Выплата ежегодных стипендий Администрации города Челябинска</t>
  </si>
  <si>
    <t>Предоставление субсидий муниципальным бюджетным (автономным) учреждениям на организацию отдыха детей в каникулярное время в лагерях с дневным пребыванием</t>
  </si>
  <si>
    <t xml:space="preserve">Предоставление субсидий на иные цели муниципальным бюджетным (автономным) учреждениям на создание центров цифрового образования детей «IT-куб» в рамках регионального проекта «Цифровая образовательная среда» национального проекта «Образование» </t>
  </si>
  <si>
    <t>Предоставление субсидий общественным организациям на поддержку КВН-движения (школьная лига)</t>
  </si>
  <si>
    <t>Предоставление субсидий образовательным организациям на организацию и проведение учебно-тренирочных сборов для участников регионального этапа всероссийской олимпиады на базе предметных лабораторий и проведение интеллектуального марафона на Кубок Главы города Челябинска</t>
  </si>
  <si>
    <t xml:space="preserve">Предоставление субсидий образовательным организациям на оборудование пунктов проведения экзаменов государственной итоговой аттестации по образовательной программе среднего общего образования в рамках регионального проекта «Современная школа» национального проекта «Образование» 
</t>
  </si>
  <si>
    <t>Предоставление субсидий на приобретение, выкуп зданий для размещения дошкольных образовательных организаций, в том числе: выкуп зданий для размещения дошкольных образовательных организаций; приобретение зданий и помещений для размещения дошкольных образовательных организаций в целях создания дополнительных мест для детей в возрасте от 1,5 до 3 лет в рамках регионального проекта «Содействие занятости» национального проекта «Демография»</t>
  </si>
  <si>
    <t>Предоставление субсидий образовательным организациям на проведение мероприятий по созданию в расположенных на территории города Челябинска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</si>
  <si>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Предоставление субсидий муниципальным бюджетным (автономным) учреждениям на организацию профильных смен для детей, состоящих на профилактическом учете</t>
  </si>
  <si>
    <t>0707 71008М9999 611</t>
  </si>
  <si>
    <t xml:space="preserve">0702
710E1S3050,
612, 622
</t>
  </si>
  <si>
    <t xml:space="preserve">0701
71006М4200
622
</t>
  </si>
  <si>
    <t xml:space="preserve">0702
71002S1020
412
</t>
  </si>
  <si>
    <t xml:space="preserve">0701
710P2S4110
412
</t>
  </si>
  <si>
    <t>0707 71009S3010, 71009М9999       811, 621, 611</t>
  </si>
  <si>
    <t xml:space="preserve">0702  710E151730 612 </t>
  </si>
  <si>
    <t xml:space="preserve">0702, 0703 
71004М4210, 71004М4230 
611, 621
</t>
  </si>
  <si>
    <t xml:space="preserve">0702 
71004М4210
612
</t>
  </si>
  <si>
    <t xml:space="preserve">Предоставление субсидий образовательным организациям на создание и обеспечение дистанцирования деятельности предметных лабораторий города  Челябинска </t>
  </si>
  <si>
    <t xml:space="preserve">Предоставление субсидий образовательным организациям на создание и обеспечение дистанцирования деятельности ресурсных центров города  Челябинска </t>
  </si>
  <si>
    <t xml:space="preserve">Предоставление субсидий муниципальным бюджетным (автономным) учреждениям на организацию учебно-тренировочных сборов, полевых лагерей, туристических походов, сплавов и экспедиций </t>
  </si>
  <si>
    <t>0707 71008S3310,   622</t>
  </si>
  <si>
    <t>0707 71008S3010,
71008М9999 622, 612</t>
  </si>
  <si>
    <t>0701, 0702
71002М4210 
622</t>
  </si>
  <si>
    <t>0703
710Е254910
612, 622</t>
  </si>
  <si>
    <t>0707 71009S9010, 71009М9999  612, 622</t>
  </si>
  <si>
    <t xml:space="preserve">0707 71009S3010 612
</t>
  </si>
  <si>
    <t xml:space="preserve">Предоставление субсидий 
на приобретение транспортных средств 
для организации перевозки обучающихся
</t>
  </si>
  <si>
    <t>0702
71002М4210 
622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</si>
  <si>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</si>
  <si>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</si>
  <si>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</si>
  <si>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</si>
  <si>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</si>
  <si>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</si>
  <si>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</si>
  <si>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</si>
  <si>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</si>
  <si>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</si>
  <si>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</si>
  <si>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3.1.</t>
  </si>
  <si>
    <t>3.2.</t>
  </si>
  <si>
    <t>4.1.</t>
  </si>
  <si>
    <t>4.2.</t>
  </si>
  <si>
    <t>4.3.</t>
  </si>
  <si>
    <t>4.4.</t>
  </si>
  <si>
    <t>4.5.</t>
  </si>
  <si>
    <t>5.1.</t>
  </si>
  <si>
    <t>6.1.</t>
  </si>
  <si>
    <t>7.1.</t>
  </si>
  <si>
    <t>7.2.</t>
  </si>
  <si>
    <t>7.3.</t>
  </si>
  <si>
    <t>8.1.</t>
  </si>
  <si>
    <t>8.2.</t>
  </si>
  <si>
    <t>8.3.</t>
  </si>
  <si>
    <t>Предоставление субсидий на приобретение, выкуп зданий для размещения общеобразовательных организаций, в том числе выкуп зданий для размещения общеобразовательных организаций; приобретение зданий и помещений для размещения общеобразовательных организаций в целях создания дополнительных мест</t>
  </si>
  <si>
    <t>Предоставление субсидий на иные цели муниципальным бюджетным (автономным) учреждениям – организациям отдыха и оздоровления детей на проведение капитального ремонта зданий и сооружений муниципальных организаций отдыха и оздоровления детей</t>
  </si>
  <si>
    <t>Предоставление субсидий муниципальным бюджетным (автономным) учреждениям и юридическим лицам на организацию отдыха детей в каникулярное время в загородных оздоровительных лагерях</t>
  </si>
  <si>
    <t>8.4.</t>
  </si>
  <si>
    <t xml:space="preserve">Всего по Программе
из них </t>
  </si>
  <si>
    <t>В том числе по годам:</t>
  </si>
  <si>
    <t>Исполняющий обязанности председателя 
Комитета по делам образования города Челябинска</t>
  </si>
  <si>
    <t xml:space="preserve">
Л. Ю. Манекина</t>
  </si>
  <si>
    <t xml:space="preserve">Предоставление субсидий на иные цели муниципальным бюджетным (автономным) учреждениям на создание детских технопарков «Кванториум» в рамках регионального проекта «Современная школа» национального проекта «Образование» 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</si>
</sst>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0_ ;\-#,##0.00\ "/>
    <numFmt numFmtId="167" formatCode="#,##0.0_р_.;\-#,##0.0_р_."/>
    <numFmt numFmtId="168" formatCode="#,##0.0_ ;\-#,##0.0\ "/>
  </numFmts>
  <fonts count="9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2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2" fontId="3" fillId="2" borderId="0" xfId="0" applyNumberFormat="1" applyFont="1" applyFill="1"/>
    <xf numFmtId="0" fontId="3" fillId="2" borderId="0" xfId="0" applyFont="1" applyFill="1" applyAlignment="1">
      <alignment horizontal="justify"/>
    </xf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165" fontId="4" fillId="2" borderId="0" xfId="1" applyNumberFormat="1" applyFont="1" applyFill="1"/>
    <xf numFmtId="165" fontId="4" fillId="2" borderId="0" xfId="1" applyNumberFormat="1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5" fillId="2" borderId="0" xfId="0" applyFont="1" applyFill="1"/>
    <xf numFmtId="164" fontId="3" fillId="2" borderId="0" xfId="1" applyFont="1" applyFill="1"/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167" fontId="6" fillId="2" borderId="1" xfId="1" applyNumberFormat="1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top" wrapText="1"/>
    </xf>
    <xf numFmtId="167" fontId="6" fillId="2" borderId="1" xfId="0" applyNumberFormat="1" applyFont="1" applyFill="1" applyBorder="1" applyAlignment="1">
      <alignment horizontal="center" vertical="top"/>
    </xf>
    <xf numFmtId="166" fontId="6" fillId="2" borderId="0" xfId="0" applyNumberFormat="1" applyFont="1" applyFill="1"/>
    <xf numFmtId="164" fontId="6" fillId="2" borderId="0" xfId="1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7" fontId="8" fillId="2" borderId="1" xfId="1" applyNumberFormat="1" applyFont="1" applyFill="1" applyBorder="1" applyAlignment="1">
      <alignment horizontal="center" vertical="top" wrapText="1"/>
    </xf>
    <xf numFmtId="167" fontId="8" fillId="2" borderId="1" xfId="0" applyNumberFormat="1" applyFont="1" applyFill="1" applyBorder="1" applyAlignment="1">
      <alignment horizontal="center" vertical="top" wrapText="1"/>
    </xf>
    <xf numFmtId="0" fontId="6" fillId="3" borderId="0" xfId="0" applyFont="1" applyFill="1"/>
    <xf numFmtId="167" fontId="6" fillId="2" borderId="0" xfId="0" applyNumberFormat="1" applyFont="1" applyFill="1"/>
    <xf numFmtId="164" fontId="3" fillId="2" borderId="0" xfId="1" applyFont="1" applyFill="1" applyAlignment="1">
      <alignment horizontal="center" vertical="top"/>
    </xf>
    <xf numFmtId="168" fontId="6" fillId="2" borderId="0" xfId="0" applyNumberFormat="1" applyFont="1" applyFill="1"/>
    <xf numFmtId="0" fontId="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vertical="top" wrapText="1"/>
    </xf>
    <xf numFmtId="2" fontId="8" fillId="2" borderId="1" xfId="0" quotePrefix="1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2" fontId="6" fillId="2" borderId="1" xfId="0" quotePrefix="1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11" fontId="6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justify" vertical="top" wrapText="1"/>
    </xf>
    <xf numFmtId="2" fontId="8" fillId="2" borderId="1" xfId="0" quotePrefix="1" applyNumberFormat="1" applyFont="1" applyFill="1" applyBorder="1" applyAlignment="1">
      <alignment horizontal="center" vertical="top"/>
    </xf>
    <xf numFmtId="2" fontId="6" fillId="3" borderId="1" xfId="0" quotePrefix="1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167" fontId="6" fillId="3" borderId="1" xfId="1" applyNumberFormat="1" applyFont="1" applyFill="1" applyBorder="1" applyAlignment="1">
      <alignment horizontal="center" vertical="top" wrapText="1"/>
    </xf>
    <xf numFmtId="167" fontId="6" fillId="3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797719</xdr:colOff>
      <xdr:row>39</xdr:row>
      <xdr:rowOff>1428750</xdr:rowOff>
    </xdr:from>
    <xdr:ext cx="184731" cy="264560"/>
    <xdr:sp macro="" textlink="">
      <xdr:nvSpPr>
        <xdr:cNvPr id="4" name="TextBox 3"/>
        <xdr:cNvSpPr txBox="1"/>
      </xdr:nvSpPr>
      <xdr:spPr>
        <a:xfrm>
          <a:off x="1071563" y="162520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797719</xdr:colOff>
      <xdr:row>43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071563" y="153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797719</xdr:colOff>
      <xdr:row>46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1071563" y="1333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2"/>
  <sheetViews>
    <sheetView tabSelected="1" topLeftCell="A70" zoomScaleNormal="100" zoomScaleSheetLayoutView="80" workbookViewId="0">
      <selection activeCell="A76" sqref="A76:L77"/>
    </sheetView>
  </sheetViews>
  <sheetFormatPr defaultRowHeight="17.25"/>
  <cols>
    <col min="1" max="1" width="4.140625" style="6" customWidth="1"/>
    <col min="2" max="2" width="39.85546875" style="7" customWidth="1"/>
    <col min="3" max="3" width="9.42578125" style="8" customWidth="1"/>
    <col min="4" max="4" width="13.5703125" style="2" customWidth="1"/>
    <col min="5" max="5" width="17.28515625" style="2" customWidth="1"/>
    <col min="6" max="6" width="13.7109375" style="2" customWidth="1"/>
    <col min="7" max="7" width="14" style="2" customWidth="1"/>
    <col min="8" max="8" width="15.42578125" style="2" customWidth="1"/>
    <col min="9" max="9" width="15" style="20" customWidth="1"/>
    <col min="10" max="10" width="14" style="20" customWidth="1"/>
    <col min="11" max="11" width="11" style="20" customWidth="1"/>
    <col min="12" max="12" width="13.5703125" style="20" customWidth="1"/>
    <col min="13" max="13" width="14" style="2" customWidth="1"/>
    <col min="14" max="14" width="12.140625" style="2" customWidth="1"/>
    <col min="15" max="15" width="12.42578125" style="2" customWidth="1"/>
    <col min="16" max="16" width="12.28515625" style="2" bestFit="1" customWidth="1"/>
    <col min="17" max="17" width="8.140625" style="2" customWidth="1"/>
    <col min="18" max="16384" width="9.140625" style="2"/>
  </cols>
  <sheetData>
    <row r="1" spans="1:17" s="11" customFormat="1" ht="20.25">
      <c r="D1" s="12"/>
      <c r="E1" s="12"/>
      <c r="F1" s="12"/>
      <c r="G1" s="29"/>
      <c r="H1" s="49" t="s">
        <v>40</v>
      </c>
      <c r="I1" s="49"/>
      <c r="J1" s="49"/>
      <c r="K1" s="49"/>
      <c r="L1" s="49"/>
    </row>
    <row r="2" spans="1:17" s="11" customFormat="1" ht="20.25">
      <c r="D2" s="12"/>
      <c r="E2" s="12"/>
      <c r="F2" s="12"/>
      <c r="G2" s="13"/>
      <c r="H2" s="29"/>
      <c r="I2" s="17"/>
      <c r="J2" s="17"/>
      <c r="K2" s="17"/>
      <c r="L2" s="17"/>
    </row>
    <row r="3" spans="1:17" s="11" customFormat="1" ht="20.25" customHeight="1">
      <c r="D3" s="12"/>
      <c r="E3" s="12"/>
      <c r="F3" s="12"/>
      <c r="G3" s="14"/>
      <c r="H3" s="48" t="s">
        <v>41</v>
      </c>
      <c r="I3" s="48"/>
      <c r="J3" s="48"/>
      <c r="K3" s="48"/>
      <c r="L3" s="48"/>
    </row>
    <row r="4" spans="1:17" s="11" customFormat="1" ht="20.25">
      <c r="D4" s="12"/>
      <c r="E4" s="12"/>
      <c r="F4" s="12"/>
      <c r="G4" s="12"/>
      <c r="H4" s="56" t="s">
        <v>39</v>
      </c>
      <c r="I4" s="56"/>
      <c r="J4" s="56"/>
      <c r="K4" s="56"/>
      <c r="L4" s="56"/>
    </row>
    <row r="5" spans="1:17" s="11" customFormat="1" ht="20.25">
      <c r="D5" s="12"/>
      <c r="E5" s="12"/>
      <c r="F5" s="12"/>
      <c r="G5" s="12"/>
      <c r="I5" s="18"/>
      <c r="J5" s="17"/>
      <c r="K5" s="17"/>
      <c r="L5" s="17"/>
    </row>
    <row r="6" spans="1:17" s="15" customFormat="1" ht="27" customHeight="1">
      <c r="A6" s="59" t="s">
        <v>38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7" ht="16.5" customHeight="1">
      <c r="A7" s="3"/>
      <c r="B7" s="4"/>
      <c r="C7" s="1"/>
      <c r="D7" s="5"/>
      <c r="E7" s="5"/>
      <c r="F7" s="5"/>
      <c r="G7" s="5"/>
      <c r="H7" s="5"/>
      <c r="I7" s="19"/>
      <c r="J7" s="19"/>
      <c r="K7" s="19"/>
      <c r="L7" s="19"/>
    </row>
    <row r="8" spans="1:17" s="23" customFormat="1" ht="24" customHeight="1">
      <c r="A8" s="58" t="s">
        <v>1</v>
      </c>
      <c r="B8" s="46" t="s">
        <v>0</v>
      </c>
      <c r="C8" s="46" t="s">
        <v>44</v>
      </c>
      <c r="D8" s="46" t="s">
        <v>12</v>
      </c>
      <c r="E8" s="46"/>
      <c r="F8" s="46"/>
      <c r="G8" s="46"/>
      <c r="H8" s="46"/>
      <c r="I8" s="46" t="s">
        <v>35</v>
      </c>
      <c r="J8" s="46" t="s">
        <v>32</v>
      </c>
      <c r="K8" s="46" t="s">
        <v>33</v>
      </c>
      <c r="L8" s="53" t="s">
        <v>34</v>
      </c>
    </row>
    <row r="9" spans="1:17" s="23" customFormat="1" ht="71.25" customHeight="1">
      <c r="A9" s="58"/>
      <c r="B9" s="46"/>
      <c r="C9" s="46"/>
      <c r="D9" s="38" t="s">
        <v>9</v>
      </c>
      <c r="E9" s="38" t="s">
        <v>6</v>
      </c>
      <c r="F9" s="38" t="s">
        <v>7</v>
      </c>
      <c r="G9" s="38" t="s">
        <v>8</v>
      </c>
      <c r="H9" s="38" t="s">
        <v>13</v>
      </c>
      <c r="I9" s="46"/>
      <c r="J9" s="46"/>
      <c r="K9" s="46"/>
      <c r="L9" s="53"/>
    </row>
    <row r="10" spans="1:17" s="23" customFormat="1" ht="15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38">
        <v>9</v>
      </c>
      <c r="J10" s="38">
        <v>10</v>
      </c>
      <c r="K10" s="38">
        <v>11</v>
      </c>
      <c r="L10" s="38">
        <v>12</v>
      </c>
    </row>
    <row r="11" spans="1:17" s="23" customFormat="1" ht="15">
      <c r="A11" s="57" t="s">
        <v>42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</row>
    <row r="12" spans="1:17" s="23" customFormat="1" ht="29.25" customHeight="1">
      <c r="A12" s="43" t="s">
        <v>79</v>
      </c>
      <c r="B12" s="45" t="s">
        <v>2</v>
      </c>
      <c r="C12" s="38">
        <v>2022</v>
      </c>
      <c r="D12" s="24">
        <f>E12+F12+G12+H12</f>
        <v>908.8</v>
      </c>
      <c r="E12" s="24">
        <v>0</v>
      </c>
      <c r="F12" s="24">
        <v>0</v>
      </c>
      <c r="G12" s="24">
        <v>908.8</v>
      </c>
      <c r="H12" s="25">
        <v>0</v>
      </c>
      <c r="I12" s="46">
        <v>473</v>
      </c>
      <c r="J12" s="46" t="s">
        <v>23</v>
      </c>
      <c r="K12" s="46">
        <v>241</v>
      </c>
      <c r="L12" s="46"/>
      <c r="M12" s="37"/>
      <c r="N12" s="37"/>
      <c r="O12" s="37"/>
      <c r="P12" s="37"/>
      <c r="Q12" s="37"/>
    </row>
    <row r="13" spans="1:17" s="23" customFormat="1" ht="29.25" customHeight="1">
      <c r="A13" s="43"/>
      <c r="B13" s="45"/>
      <c r="C13" s="38">
        <v>2023</v>
      </c>
      <c r="D13" s="24">
        <f t="shared" ref="D13:D19" si="0">E13+F13+G13+H13</f>
        <v>900</v>
      </c>
      <c r="E13" s="24">
        <v>0</v>
      </c>
      <c r="F13" s="24">
        <v>0</v>
      </c>
      <c r="G13" s="24">
        <v>900</v>
      </c>
      <c r="H13" s="25">
        <v>0</v>
      </c>
      <c r="I13" s="46"/>
      <c r="J13" s="46"/>
      <c r="K13" s="46"/>
      <c r="L13" s="46"/>
      <c r="M13" s="37"/>
      <c r="N13" s="37"/>
      <c r="O13" s="37"/>
      <c r="P13" s="37"/>
      <c r="Q13" s="37"/>
    </row>
    <row r="14" spans="1:17" s="23" customFormat="1" ht="29.25" customHeight="1">
      <c r="A14" s="43"/>
      <c r="B14" s="45"/>
      <c r="C14" s="38">
        <v>2024</v>
      </c>
      <c r="D14" s="24">
        <f t="shared" ref="D14" si="1">E14+F14+G14+H14</f>
        <v>900</v>
      </c>
      <c r="E14" s="24">
        <v>0</v>
      </c>
      <c r="F14" s="24">
        <v>0</v>
      </c>
      <c r="G14" s="24">
        <v>900</v>
      </c>
      <c r="H14" s="25">
        <v>0</v>
      </c>
      <c r="I14" s="46"/>
      <c r="J14" s="46"/>
      <c r="K14" s="46"/>
      <c r="L14" s="46"/>
      <c r="M14" s="37"/>
      <c r="N14" s="37"/>
      <c r="O14" s="37"/>
      <c r="P14" s="37"/>
      <c r="Q14" s="37"/>
    </row>
    <row r="15" spans="1:17" s="23" customFormat="1" ht="37.5" customHeight="1">
      <c r="A15" s="44"/>
      <c r="B15" s="45"/>
      <c r="C15" s="38">
        <v>2025</v>
      </c>
      <c r="D15" s="24">
        <f t="shared" si="0"/>
        <v>900</v>
      </c>
      <c r="E15" s="24">
        <v>0</v>
      </c>
      <c r="F15" s="24">
        <v>0</v>
      </c>
      <c r="G15" s="24">
        <v>900</v>
      </c>
      <c r="H15" s="25">
        <v>0</v>
      </c>
      <c r="I15" s="46"/>
      <c r="J15" s="46"/>
      <c r="K15" s="46"/>
      <c r="L15" s="46"/>
      <c r="M15" s="37"/>
      <c r="N15" s="37"/>
      <c r="O15" s="37"/>
      <c r="P15" s="37"/>
      <c r="Q15" s="37"/>
    </row>
    <row r="16" spans="1:17" s="23" customFormat="1" ht="41.25" customHeight="1">
      <c r="A16" s="43" t="s">
        <v>80</v>
      </c>
      <c r="B16" s="45" t="s">
        <v>55</v>
      </c>
      <c r="C16" s="38">
        <v>2022</v>
      </c>
      <c r="D16" s="24">
        <f t="shared" si="0"/>
        <v>4276.3999999999996</v>
      </c>
      <c r="E16" s="24">
        <v>0</v>
      </c>
      <c r="F16" s="24">
        <v>3476.4</v>
      </c>
      <c r="G16" s="24">
        <v>800</v>
      </c>
      <c r="H16" s="25">
        <v>0</v>
      </c>
      <c r="I16" s="46">
        <v>473</v>
      </c>
      <c r="J16" s="46" t="s">
        <v>60</v>
      </c>
      <c r="K16" s="46">
        <v>241</v>
      </c>
      <c r="L16" s="46"/>
    </row>
    <row r="17" spans="1:17" s="23" customFormat="1" ht="51" customHeight="1">
      <c r="A17" s="43"/>
      <c r="B17" s="45"/>
      <c r="C17" s="38">
        <v>2023</v>
      </c>
      <c r="D17" s="24">
        <f t="shared" si="0"/>
        <v>4276.3999999999996</v>
      </c>
      <c r="E17" s="24">
        <v>0</v>
      </c>
      <c r="F17" s="24">
        <v>3476.4</v>
      </c>
      <c r="G17" s="24">
        <v>800</v>
      </c>
      <c r="H17" s="25">
        <v>0</v>
      </c>
      <c r="I17" s="46"/>
      <c r="J17" s="46"/>
      <c r="K17" s="46"/>
      <c r="L17" s="46"/>
    </row>
    <row r="18" spans="1:17" s="23" customFormat="1" ht="24.75" customHeight="1">
      <c r="A18" s="43"/>
      <c r="B18" s="45"/>
      <c r="C18" s="38">
        <v>2024</v>
      </c>
      <c r="D18" s="24">
        <f t="shared" ref="D18" si="2">E18+F18+G18+H18</f>
        <v>4276.3999999999996</v>
      </c>
      <c r="E18" s="24">
        <v>0</v>
      </c>
      <c r="F18" s="24">
        <v>3476.4</v>
      </c>
      <c r="G18" s="24">
        <v>800</v>
      </c>
      <c r="H18" s="25">
        <v>0</v>
      </c>
      <c r="I18" s="46"/>
      <c r="J18" s="46"/>
      <c r="K18" s="46"/>
      <c r="L18" s="46"/>
    </row>
    <row r="19" spans="1:17" s="23" customFormat="1" ht="28.5" customHeight="1">
      <c r="A19" s="44"/>
      <c r="B19" s="45"/>
      <c r="C19" s="38">
        <v>2025</v>
      </c>
      <c r="D19" s="24">
        <f t="shared" si="0"/>
        <v>800</v>
      </c>
      <c r="E19" s="24">
        <v>0</v>
      </c>
      <c r="F19" s="24"/>
      <c r="G19" s="24">
        <v>800</v>
      </c>
      <c r="H19" s="25">
        <v>0</v>
      </c>
      <c r="I19" s="46"/>
      <c r="J19" s="46"/>
      <c r="K19" s="46"/>
      <c r="L19" s="46"/>
    </row>
    <row r="20" spans="1:17" s="23" customFormat="1" ht="15">
      <c r="A20" s="57" t="s">
        <v>43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7" s="23" customFormat="1" ht="32.25" customHeight="1">
      <c r="A21" s="43" t="s">
        <v>81</v>
      </c>
      <c r="B21" s="45" t="s">
        <v>36</v>
      </c>
      <c r="C21" s="38">
        <v>2022</v>
      </c>
      <c r="D21" s="24">
        <f t="shared" ref="D21:D24" si="3">E21+F21+G21+H21</f>
        <v>6891.4</v>
      </c>
      <c r="E21" s="24">
        <v>0</v>
      </c>
      <c r="F21" s="24">
        <v>0</v>
      </c>
      <c r="G21" s="24">
        <f>7091.4-200</f>
        <v>6891.4</v>
      </c>
      <c r="H21" s="25">
        <v>0</v>
      </c>
      <c r="I21" s="46">
        <v>473</v>
      </c>
      <c r="J21" s="46" t="s">
        <v>24</v>
      </c>
      <c r="K21" s="46">
        <v>241</v>
      </c>
      <c r="L21" s="46"/>
      <c r="M21" s="37"/>
      <c r="N21" s="37"/>
      <c r="O21" s="37"/>
      <c r="P21" s="37"/>
      <c r="Q21" s="37"/>
    </row>
    <row r="22" spans="1:17" s="23" customFormat="1" ht="32.25" customHeight="1">
      <c r="A22" s="43"/>
      <c r="B22" s="45"/>
      <c r="C22" s="38">
        <v>2023</v>
      </c>
      <c r="D22" s="24">
        <f t="shared" si="3"/>
        <v>5458.7000000000007</v>
      </c>
      <c r="E22" s="24">
        <v>0</v>
      </c>
      <c r="F22" s="24">
        <v>0</v>
      </c>
      <c r="G22" s="24">
        <v>5458.7000000000007</v>
      </c>
      <c r="H22" s="25">
        <v>0</v>
      </c>
      <c r="I22" s="46"/>
      <c r="J22" s="46"/>
      <c r="K22" s="46"/>
      <c r="L22" s="46"/>
      <c r="P22" s="27"/>
    </row>
    <row r="23" spans="1:17" s="23" customFormat="1" ht="32.25" customHeight="1">
      <c r="A23" s="43"/>
      <c r="B23" s="45"/>
      <c r="C23" s="38">
        <v>2024</v>
      </c>
      <c r="D23" s="24">
        <f t="shared" ref="D23" si="4">E23+F23+G23+H23</f>
        <v>5329</v>
      </c>
      <c r="E23" s="24">
        <v>0</v>
      </c>
      <c r="F23" s="24">
        <v>0</v>
      </c>
      <c r="G23" s="24">
        <v>5329</v>
      </c>
      <c r="H23" s="25">
        <v>0</v>
      </c>
      <c r="I23" s="46"/>
      <c r="J23" s="46"/>
      <c r="K23" s="46"/>
      <c r="L23" s="46"/>
      <c r="P23" s="27"/>
    </row>
    <row r="24" spans="1:17" s="23" customFormat="1" ht="33.75" customHeight="1">
      <c r="A24" s="44"/>
      <c r="B24" s="45"/>
      <c r="C24" s="38">
        <v>2025</v>
      </c>
      <c r="D24" s="24">
        <f t="shared" si="3"/>
        <v>5334</v>
      </c>
      <c r="E24" s="24">
        <v>0</v>
      </c>
      <c r="F24" s="24">
        <v>0</v>
      </c>
      <c r="G24" s="24">
        <v>5334</v>
      </c>
      <c r="H24" s="25">
        <v>0</v>
      </c>
      <c r="I24" s="46"/>
      <c r="J24" s="46"/>
      <c r="K24" s="46"/>
      <c r="L24" s="46"/>
      <c r="P24" s="27"/>
      <c r="Q24" s="27"/>
    </row>
    <row r="25" spans="1:17" s="23" customFormat="1" ht="15" customHeight="1">
      <c r="A25" s="22">
        <v>1</v>
      </c>
      <c r="B25" s="22">
        <v>2</v>
      </c>
      <c r="C25" s="22">
        <v>3</v>
      </c>
      <c r="D25" s="22">
        <v>4</v>
      </c>
      <c r="E25" s="22">
        <v>5</v>
      </c>
      <c r="F25" s="22">
        <v>6</v>
      </c>
      <c r="G25" s="22">
        <v>7</v>
      </c>
      <c r="H25" s="22">
        <v>8</v>
      </c>
      <c r="I25" s="38">
        <v>9</v>
      </c>
      <c r="J25" s="38">
        <v>10</v>
      </c>
      <c r="K25" s="38">
        <v>11</v>
      </c>
      <c r="L25" s="38">
        <v>12</v>
      </c>
      <c r="P25" s="27"/>
      <c r="Q25" s="27"/>
    </row>
    <row r="26" spans="1:17" s="23" customFormat="1" ht="32.25" customHeight="1">
      <c r="A26" s="43" t="s">
        <v>82</v>
      </c>
      <c r="B26" s="45" t="s">
        <v>48</v>
      </c>
      <c r="C26" s="38">
        <v>2022</v>
      </c>
      <c r="D26" s="24">
        <f t="shared" ref="D26:D35" si="5">E26+F26+G26+H26</f>
        <v>21266.151740000001</v>
      </c>
      <c r="E26" s="24">
        <v>0</v>
      </c>
      <c r="F26" s="24">
        <v>0</v>
      </c>
      <c r="G26" s="24">
        <v>21266.151740000001</v>
      </c>
      <c r="H26" s="25">
        <v>0</v>
      </c>
      <c r="I26" s="46">
        <v>473</v>
      </c>
      <c r="J26" s="46" t="s">
        <v>37</v>
      </c>
      <c r="K26" s="46">
        <v>241</v>
      </c>
      <c r="L26" s="46"/>
    </row>
    <row r="27" spans="1:17" s="23" customFormat="1" ht="32.25" customHeight="1">
      <c r="A27" s="43"/>
      <c r="B27" s="45"/>
      <c r="C27" s="38">
        <v>2023</v>
      </c>
      <c r="D27" s="24">
        <f t="shared" si="5"/>
        <v>8185.2</v>
      </c>
      <c r="E27" s="24">
        <v>0</v>
      </c>
      <c r="F27" s="24">
        <v>0</v>
      </c>
      <c r="G27" s="24">
        <v>8185.2</v>
      </c>
      <c r="H27" s="25">
        <v>0</v>
      </c>
      <c r="I27" s="46"/>
      <c r="J27" s="46"/>
      <c r="K27" s="46"/>
      <c r="L27" s="46"/>
    </row>
    <row r="28" spans="1:17" s="23" customFormat="1" ht="20.25" customHeight="1">
      <c r="A28" s="43"/>
      <c r="B28" s="45"/>
      <c r="C28" s="38">
        <v>2024</v>
      </c>
      <c r="D28" s="24">
        <f t="shared" ref="D28" si="6">E28+F28+G28+H28</f>
        <v>8185.2</v>
      </c>
      <c r="E28" s="24">
        <v>0</v>
      </c>
      <c r="F28" s="24">
        <v>0</v>
      </c>
      <c r="G28" s="24">
        <v>8185.2</v>
      </c>
      <c r="H28" s="25">
        <v>0</v>
      </c>
      <c r="I28" s="46"/>
      <c r="J28" s="46"/>
      <c r="K28" s="46"/>
      <c r="L28" s="46"/>
    </row>
    <row r="29" spans="1:17" s="23" customFormat="1" ht="31.5" customHeight="1">
      <c r="A29" s="44"/>
      <c r="B29" s="45"/>
      <c r="C29" s="38">
        <v>2025</v>
      </c>
      <c r="D29" s="24">
        <f t="shared" si="5"/>
        <v>8185.2</v>
      </c>
      <c r="E29" s="24">
        <v>0</v>
      </c>
      <c r="F29" s="24">
        <v>0</v>
      </c>
      <c r="G29" s="24">
        <v>8185.2</v>
      </c>
      <c r="H29" s="25">
        <v>0</v>
      </c>
      <c r="I29" s="46"/>
      <c r="J29" s="46"/>
      <c r="K29" s="46"/>
      <c r="L29" s="46"/>
    </row>
    <row r="30" spans="1:17" s="23" customFormat="1" ht="38.25" customHeight="1">
      <c r="A30" s="43" t="s">
        <v>83</v>
      </c>
      <c r="B30" s="45" t="s">
        <v>45</v>
      </c>
      <c r="C30" s="38">
        <v>2022</v>
      </c>
      <c r="D30" s="24">
        <f t="shared" si="5"/>
        <v>377.25</v>
      </c>
      <c r="E30" s="24">
        <v>0</v>
      </c>
      <c r="F30" s="24">
        <v>0</v>
      </c>
      <c r="G30" s="24">
        <v>377.25</v>
      </c>
      <c r="H30" s="25">
        <v>0</v>
      </c>
      <c r="I30" s="46">
        <v>473</v>
      </c>
      <c r="J30" s="46" t="s">
        <v>73</v>
      </c>
      <c r="K30" s="46">
        <v>241</v>
      </c>
      <c r="L30" s="46"/>
    </row>
    <row r="31" spans="1:17" s="23" customFormat="1" ht="38.25" customHeight="1">
      <c r="A31" s="43"/>
      <c r="B31" s="45"/>
      <c r="C31" s="38">
        <v>2023</v>
      </c>
      <c r="D31" s="24">
        <f t="shared" si="5"/>
        <v>1878.4</v>
      </c>
      <c r="E31" s="24">
        <v>0</v>
      </c>
      <c r="F31" s="24">
        <v>0</v>
      </c>
      <c r="G31" s="24">
        <v>1878.4</v>
      </c>
      <c r="H31" s="25">
        <v>0</v>
      </c>
      <c r="I31" s="46"/>
      <c r="J31" s="46"/>
      <c r="K31" s="46"/>
      <c r="L31" s="46"/>
    </row>
    <row r="32" spans="1:17" s="23" customFormat="1" ht="38.25" customHeight="1">
      <c r="A32" s="43"/>
      <c r="B32" s="45"/>
      <c r="C32" s="38">
        <v>2024</v>
      </c>
      <c r="D32" s="24">
        <f t="shared" ref="D32" si="7">E32+F32+G32+H32</f>
        <v>1878.4</v>
      </c>
      <c r="E32" s="24">
        <v>0</v>
      </c>
      <c r="F32" s="24">
        <v>0</v>
      </c>
      <c r="G32" s="24">
        <v>1878.4</v>
      </c>
      <c r="H32" s="25">
        <v>0</v>
      </c>
      <c r="I32" s="46"/>
      <c r="J32" s="46"/>
      <c r="K32" s="46"/>
      <c r="L32" s="46"/>
    </row>
    <row r="33" spans="1:17" s="23" customFormat="1" ht="38.25" customHeight="1">
      <c r="A33" s="44"/>
      <c r="B33" s="45"/>
      <c r="C33" s="38">
        <v>2025</v>
      </c>
      <c r="D33" s="24">
        <f t="shared" si="5"/>
        <v>1878.4</v>
      </c>
      <c r="E33" s="24">
        <v>0</v>
      </c>
      <c r="F33" s="24">
        <v>0</v>
      </c>
      <c r="G33" s="24">
        <v>1878.4</v>
      </c>
      <c r="H33" s="25">
        <v>0</v>
      </c>
      <c r="I33" s="46"/>
      <c r="J33" s="46"/>
      <c r="K33" s="46"/>
      <c r="L33" s="46"/>
    </row>
    <row r="34" spans="1:17" s="23" customFormat="1" ht="51" customHeight="1">
      <c r="A34" s="43" t="s">
        <v>84</v>
      </c>
      <c r="B34" s="45" t="s">
        <v>52</v>
      </c>
      <c r="C34" s="38">
        <v>2022</v>
      </c>
      <c r="D34" s="24">
        <f t="shared" si="5"/>
        <v>17583.5</v>
      </c>
      <c r="E34" s="26">
        <v>16745.751</v>
      </c>
      <c r="F34" s="26">
        <v>697.74900000000002</v>
      </c>
      <c r="G34" s="26">
        <v>140</v>
      </c>
      <c r="H34" s="25">
        <v>0</v>
      </c>
      <c r="I34" s="46">
        <v>473</v>
      </c>
      <c r="J34" s="46" t="s">
        <v>25</v>
      </c>
      <c r="K34" s="46">
        <v>241</v>
      </c>
      <c r="L34" s="46"/>
    </row>
    <row r="35" spans="1:17" s="23" customFormat="1" ht="37.5" customHeight="1">
      <c r="A35" s="43"/>
      <c r="B35" s="45"/>
      <c r="C35" s="38">
        <v>2023</v>
      </c>
      <c r="D35" s="24">
        <f t="shared" si="5"/>
        <v>0</v>
      </c>
      <c r="E35" s="26">
        <v>0</v>
      </c>
      <c r="F35" s="26">
        <v>0</v>
      </c>
      <c r="G35" s="26">
        <v>0</v>
      </c>
      <c r="H35" s="25">
        <v>0</v>
      </c>
      <c r="I35" s="46"/>
      <c r="J35" s="46"/>
      <c r="K35" s="46"/>
      <c r="L35" s="46"/>
    </row>
    <row r="36" spans="1:17" s="23" customFormat="1" ht="53.25" customHeight="1">
      <c r="A36" s="43"/>
      <c r="B36" s="45"/>
      <c r="C36" s="38">
        <v>2024</v>
      </c>
      <c r="D36" s="24">
        <f t="shared" ref="D36:D56" si="8">E36+F36+G36+H36</f>
        <v>21141.399999999998</v>
      </c>
      <c r="E36" s="26">
        <v>20161.3</v>
      </c>
      <c r="F36" s="26">
        <v>840.1</v>
      </c>
      <c r="G36" s="26">
        <v>140</v>
      </c>
      <c r="H36" s="25">
        <v>0</v>
      </c>
      <c r="I36" s="46"/>
      <c r="J36" s="46"/>
      <c r="K36" s="46"/>
      <c r="L36" s="46"/>
    </row>
    <row r="37" spans="1:17" s="23" customFormat="1" ht="48" customHeight="1">
      <c r="A37" s="43" t="s">
        <v>85</v>
      </c>
      <c r="B37" s="45" t="s">
        <v>49</v>
      </c>
      <c r="C37" s="38">
        <v>2022</v>
      </c>
      <c r="D37" s="24">
        <f t="shared" si="8"/>
        <v>5663.9</v>
      </c>
      <c r="E37" s="25">
        <v>5321.1691199999996</v>
      </c>
      <c r="F37" s="25">
        <v>221.73088000000001</v>
      </c>
      <c r="G37" s="25">
        <v>121</v>
      </c>
      <c r="H37" s="25">
        <v>0</v>
      </c>
      <c r="I37" s="46">
        <v>473</v>
      </c>
      <c r="J37" s="46" t="s">
        <v>74</v>
      </c>
      <c r="K37" s="46">
        <v>241</v>
      </c>
      <c r="L37" s="46"/>
    </row>
    <row r="38" spans="1:17" s="23" customFormat="1" ht="48" customHeight="1">
      <c r="A38" s="43"/>
      <c r="B38" s="45"/>
      <c r="C38" s="38">
        <v>2023</v>
      </c>
      <c r="D38" s="24">
        <f t="shared" ref="D38" si="9">E38+F38+G38+H38</f>
        <v>575.4</v>
      </c>
      <c r="E38" s="25">
        <v>537.70000000000005</v>
      </c>
      <c r="F38" s="25">
        <v>22.4</v>
      </c>
      <c r="G38" s="25">
        <v>15.3</v>
      </c>
      <c r="H38" s="25">
        <v>0</v>
      </c>
      <c r="I38" s="46"/>
      <c r="J38" s="46"/>
      <c r="K38" s="46"/>
      <c r="L38" s="46"/>
    </row>
    <row r="39" spans="1:17" s="23" customFormat="1" ht="60.75" customHeight="1">
      <c r="A39" s="43"/>
      <c r="B39" s="45"/>
      <c r="C39" s="38">
        <v>2024</v>
      </c>
      <c r="D39" s="24">
        <v>0</v>
      </c>
      <c r="E39" s="25">
        <v>0</v>
      </c>
      <c r="F39" s="25">
        <v>0</v>
      </c>
      <c r="G39" s="25">
        <v>0</v>
      </c>
      <c r="H39" s="25">
        <v>0</v>
      </c>
      <c r="I39" s="46"/>
      <c r="J39" s="46"/>
      <c r="K39" s="46"/>
      <c r="L39" s="46"/>
    </row>
    <row r="40" spans="1:17" s="23" customFormat="1" ht="34.5" customHeight="1">
      <c r="A40" s="43" t="s">
        <v>86</v>
      </c>
      <c r="B40" s="45" t="s">
        <v>113</v>
      </c>
      <c r="C40" s="38">
        <v>2022</v>
      </c>
      <c r="D40" s="24">
        <f t="shared" si="8"/>
        <v>0</v>
      </c>
      <c r="E40" s="26">
        <v>0</v>
      </c>
      <c r="F40" s="26">
        <v>0</v>
      </c>
      <c r="G40" s="26">
        <v>0</v>
      </c>
      <c r="H40" s="25">
        <v>0</v>
      </c>
      <c r="I40" s="46">
        <v>473</v>
      </c>
      <c r="J40" s="55" t="s">
        <v>65</v>
      </c>
      <c r="K40" s="46">
        <v>241</v>
      </c>
      <c r="L40" s="46"/>
    </row>
    <row r="41" spans="1:17" s="23" customFormat="1" ht="34.5" customHeight="1">
      <c r="A41" s="43"/>
      <c r="B41" s="45"/>
      <c r="C41" s="38">
        <v>2023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46"/>
      <c r="J41" s="46"/>
      <c r="K41" s="46"/>
      <c r="L41" s="46"/>
    </row>
    <row r="42" spans="1:17" s="23" customFormat="1" ht="39.75" customHeight="1">
      <c r="A42" s="43"/>
      <c r="B42" s="45"/>
      <c r="C42" s="38">
        <v>2024</v>
      </c>
      <c r="D42" s="24">
        <f t="shared" ref="D42" si="10">E42+F42+G42+H42</f>
        <v>21114</v>
      </c>
      <c r="E42" s="26">
        <v>20264.5</v>
      </c>
      <c r="F42" s="26">
        <v>844.5</v>
      </c>
      <c r="G42" s="26">
        <v>5</v>
      </c>
      <c r="H42" s="25">
        <v>0</v>
      </c>
      <c r="I42" s="46"/>
      <c r="J42" s="46"/>
      <c r="K42" s="46"/>
      <c r="L42" s="46"/>
    </row>
    <row r="43" spans="1:17" s="23" customFormat="1" ht="15" customHeight="1">
      <c r="A43" s="22">
        <v>1</v>
      </c>
      <c r="B43" s="22">
        <v>2</v>
      </c>
      <c r="C43" s="22">
        <v>3</v>
      </c>
      <c r="D43" s="22">
        <v>4</v>
      </c>
      <c r="E43" s="22">
        <v>5</v>
      </c>
      <c r="F43" s="22">
        <v>6</v>
      </c>
      <c r="G43" s="22">
        <v>7</v>
      </c>
      <c r="H43" s="22">
        <v>8</v>
      </c>
      <c r="I43" s="38">
        <v>9</v>
      </c>
      <c r="J43" s="38">
        <v>10</v>
      </c>
      <c r="K43" s="38">
        <v>11</v>
      </c>
      <c r="L43" s="38">
        <v>12</v>
      </c>
    </row>
    <row r="44" spans="1:17" s="23" customFormat="1" ht="66" customHeight="1">
      <c r="A44" s="62" t="s">
        <v>87</v>
      </c>
      <c r="B44" s="61" t="s">
        <v>56</v>
      </c>
      <c r="C44" s="31">
        <v>2022</v>
      </c>
      <c r="D44" s="32">
        <f t="shared" si="8"/>
        <v>405835.58</v>
      </c>
      <c r="E44" s="32">
        <v>0</v>
      </c>
      <c r="F44" s="32">
        <v>405795</v>
      </c>
      <c r="G44" s="32">
        <v>40.58</v>
      </c>
      <c r="H44" s="33">
        <v>0</v>
      </c>
      <c r="I44" s="47">
        <v>469</v>
      </c>
      <c r="J44" s="47" t="s">
        <v>63</v>
      </c>
      <c r="K44" s="47">
        <v>310</v>
      </c>
      <c r="L44" s="54"/>
      <c r="M44" s="35">
        <f>D44+D47</f>
        <v>644562.58000000007</v>
      </c>
      <c r="N44" s="35">
        <f t="shared" ref="N44:Q44" si="11">E44+E47</f>
        <v>0</v>
      </c>
      <c r="O44" s="35">
        <f t="shared" si="11"/>
        <v>644522</v>
      </c>
      <c r="P44" s="35">
        <f t="shared" si="11"/>
        <v>40.58</v>
      </c>
      <c r="Q44" s="35">
        <f t="shared" si="11"/>
        <v>0</v>
      </c>
    </row>
    <row r="45" spans="1:17" s="23" customFormat="1" ht="66" customHeight="1">
      <c r="A45" s="62"/>
      <c r="B45" s="61"/>
      <c r="C45" s="31">
        <v>2023</v>
      </c>
      <c r="D45" s="32">
        <f t="shared" si="8"/>
        <v>735000</v>
      </c>
      <c r="E45" s="32">
        <v>0</v>
      </c>
      <c r="F45" s="32">
        <v>735000</v>
      </c>
      <c r="G45" s="32">
        <v>0</v>
      </c>
      <c r="H45" s="32">
        <v>0</v>
      </c>
      <c r="I45" s="47"/>
      <c r="J45" s="47"/>
      <c r="K45" s="47"/>
      <c r="L45" s="54"/>
      <c r="M45" s="35">
        <f t="shared" ref="M45" si="12">D45+D48</f>
        <v>735000</v>
      </c>
      <c r="N45" s="35">
        <f t="shared" ref="N45:N46" si="13">E45+E48</f>
        <v>0</v>
      </c>
      <c r="O45" s="35">
        <f t="shared" ref="O45:O46" si="14">F45+F48</f>
        <v>735000</v>
      </c>
      <c r="P45" s="35">
        <f t="shared" ref="P45:P46" si="15">G45+G48</f>
        <v>0</v>
      </c>
      <c r="Q45" s="35">
        <f t="shared" ref="Q45:Q46" si="16">H45+H48</f>
        <v>0</v>
      </c>
    </row>
    <row r="46" spans="1:17" s="23" customFormat="1" ht="65.25" customHeight="1">
      <c r="A46" s="62"/>
      <c r="B46" s="61"/>
      <c r="C46" s="31">
        <v>2024</v>
      </c>
      <c r="D46" s="32">
        <f t="shared" ref="D46" si="17">E46+F46+G46+H46</f>
        <v>234000</v>
      </c>
      <c r="E46" s="32">
        <v>0</v>
      </c>
      <c r="F46" s="32">
        <v>234000</v>
      </c>
      <c r="G46" s="32">
        <v>0</v>
      </c>
      <c r="H46" s="32">
        <v>0</v>
      </c>
      <c r="I46" s="47"/>
      <c r="J46" s="47"/>
      <c r="K46" s="47"/>
      <c r="L46" s="54"/>
      <c r="M46" s="35">
        <f>D46+D49</f>
        <v>234000</v>
      </c>
      <c r="N46" s="35">
        <f t="shared" si="13"/>
        <v>0</v>
      </c>
      <c r="O46" s="35">
        <f t="shared" si="14"/>
        <v>234000</v>
      </c>
      <c r="P46" s="35">
        <f t="shared" si="15"/>
        <v>0</v>
      </c>
      <c r="Q46" s="35">
        <f t="shared" si="16"/>
        <v>0</v>
      </c>
    </row>
    <row r="47" spans="1:17" s="23" customFormat="1" ht="48.75" customHeight="1">
      <c r="A47" s="62" t="s">
        <v>88</v>
      </c>
      <c r="B47" s="61" t="s">
        <v>105</v>
      </c>
      <c r="C47" s="31">
        <v>2022</v>
      </c>
      <c r="D47" s="32">
        <f t="shared" ref="D47:D49" si="18">E47+F47+G47+H47</f>
        <v>238727</v>
      </c>
      <c r="E47" s="32">
        <v>0</v>
      </c>
      <c r="F47" s="32">
        <v>238727</v>
      </c>
      <c r="G47" s="32">
        <v>0</v>
      </c>
      <c r="H47" s="33">
        <v>0</v>
      </c>
      <c r="I47" s="47">
        <v>469</v>
      </c>
      <c r="J47" s="47" t="s">
        <v>62</v>
      </c>
      <c r="K47" s="47">
        <v>310</v>
      </c>
      <c r="L47" s="54"/>
    </row>
    <row r="48" spans="1:17" s="23" customFormat="1" ht="48.75" customHeight="1">
      <c r="A48" s="62"/>
      <c r="B48" s="61"/>
      <c r="C48" s="31">
        <v>2023</v>
      </c>
      <c r="D48" s="32">
        <f t="shared" si="18"/>
        <v>0</v>
      </c>
      <c r="E48" s="32">
        <v>0</v>
      </c>
      <c r="F48" s="32">
        <v>0</v>
      </c>
      <c r="G48" s="32">
        <v>0</v>
      </c>
      <c r="H48" s="32">
        <v>0</v>
      </c>
      <c r="I48" s="47"/>
      <c r="J48" s="47"/>
      <c r="K48" s="47"/>
      <c r="L48" s="54"/>
    </row>
    <row r="49" spans="1:17" s="23" customFormat="1" ht="40.5" customHeight="1">
      <c r="A49" s="62"/>
      <c r="B49" s="61"/>
      <c r="C49" s="31">
        <v>2024</v>
      </c>
      <c r="D49" s="32">
        <f t="shared" si="18"/>
        <v>0</v>
      </c>
      <c r="E49" s="32">
        <v>0</v>
      </c>
      <c r="F49" s="32">
        <v>0</v>
      </c>
      <c r="G49" s="32">
        <v>0</v>
      </c>
      <c r="H49" s="32">
        <v>0</v>
      </c>
      <c r="I49" s="47"/>
      <c r="J49" s="47"/>
      <c r="K49" s="47"/>
      <c r="L49" s="54"/>
    </row>
    <row r="50" spans="1:17" s="23" customFormat="1" ht="47.25" customHeight="1">
      <c r="A50" s="41" t="s">
        <v>89</v>
      </c>
      <c r="B50" s="39" t="s">
        <v>77</v>
      </c>
      <c r="C50" s="31">
        <v>2022</v>
      </c>
      <c r="D50" s="32">
        <f t="shared" ref="D50" si="19">E50+F50+G50+H50</f>
        <v>10000</v>
      </c>
      <c r="E50" s="32">
        <v>0</v>
      </c>
      <c r="F50" s="32">
        <v>0</v>
      </c>
      <c r="G50" s="32">
        <v>10000</v>
      </c>
      <c r="H50" s="32">
        <v>0</v>
      </c>
      <c r="I50" s="31">
        <v>473</v>
      </c>
      <c r="J50" s="31" t="s">
        <v>78</v>
      </c>
      <c r="K50" s="31">
        <v>241</v>
      </c>
      <c r="L50" s="42"/>
    </row>
    <row r="51" spans="1:17" s="23" customFormat="1" ht="15">
      <c r="A51" s="50" t="s">
        <v>18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1:17" s="23" customFormat="1" ht="17.25" customHeight="1">
      <c r="A52" s="43" t="s">
        <v>90</v>
      </c>
      <c r="B52" s="45" t="s">
        <v>3</v>
      </c>
      <c r="C52" s="38">
        <v>2022</v>
      </c>
      <c r="D52" s="24">
        <f t="shared" ref="D52:D55" si="20">E52+F52+G52+H52</f>
        <v>2000</v>
      </c>
      <c r="E52" s="25">
        <v>0</v>
      </c>
      <c r="F52" s="25">
        <v>0</v>
      </c>
      <c r="G52" s="25">
        <v>2000</v>
      </c>
      <c r="H52" s="25">
        <v>0</v>
      </c>
      <c r="I52" s="46">
        <v>473</v>
      </c>
      <c r="J52" s="46" t="s">
        <v>26</v>
      </c>
      <c r="K52" s="46">
        <v>296</v>
      </c>
      <c r="L52" s="46"/>
      <c r="M52" s="37">
        <f>D52+D56</f>
        <v>511291.5</v>
      </c>
      <c r="N52" s="37">
        <f t="shared" ref="N52:Q52" si="21">E52+E56</f>
        <v>509291.5</v>
      </c>
      <c r="O52" s="37">
        <f t="shared" si="21"/>
        <v>0</v>
      </c>
      <c r="P52" s="37">
        <f t="shared" si="21"/>
        <v>2000</v>
      </c>
      <c r="Q52" s="37">
        <f t="shared" si="21"/>
        <v>0</v>
      </c>
    </row>
    <row r="53" spans="1:17" s="23" customFormat="1" ht="17.25" customHeight="1">
      <c r="A53" s="43"/>
      <c r="B53" s="45"/>
      <c r="C53" s="38">
        <v>2023</v>
      </c>
      <c r="D53" s="24">
        <f t="shared" si="20"/>
        <v>2000</v>
      </c>
      <c r="E53" s="25">
        <v>0</v>
      </c>
      <c r="F53" s="25">
        <v>0</v>
      </c>
      <c r="G53" s="25">
        <v>2000</v>
      </c>
      <c r="H53" s="25">
        <v>0</v>
      </c>
      <c r="I53" s="46"/>
      <c r="J53" s="46"/>
      <c r="K53" s="46"/>
      <c r="L53" s="46"/>
    </row>
    <row r="54" spans="1:17" s="23" customFormat="1" ht="17.25" customHeight="1">
      <c r="A54" s="43"/>
      <c r="B54" s="45"/>
      <c r="C54" s="38">
        <v>2024</v>
      </c>
      <c r="D54" s="24">
        <f t="shared" ref="D54" si="22">E54+F54+G54+H54</f>
        <v>2000</v>
      </c>
      <c r="E54" s="25">
        <v>0</v>
      </c>
      <c r="F54" s="25">
        <v>0</v>
      </c>
      <c r="G54" s="25">
        <v>2000</v>
      </c>
      <c r="H54" s="25">
        <v>0</v>
      </c>
      <c r="I54" s="46"/>
      <c r="J54" s="46"/>
      <c r="K54" s="46"/>
      <c r="L54" s="46"/>
    </row>
    <row r="55" spans="1:17" s="23" customFormat="1" ht="17.25" customHeight="1">
      <c r="A55" s="44"/>
      <c r="B55" s="45"/>
      <c r="C55" s="38">
        <v>2025</v>
      </c>
      <c r="D55" s="24">
        <f t="shared" si="20"/>
        <v>2000</v>
      </c>
      <c r="E55" s="25">
        <v>0</v>
      </c>
      <c r="F55" s="25">
        <v>0</v>
      </c>
      <c r="G55" s="25">
        <v>2000</v>
      </c>
      <c r="H55" s="25">
        <v>0</v>
      </c>
      <c r="I55" s="46"/>
      <c r="J55" s="46"/>
      <c r="K55" s="46"/>
      <c r="L55" s="46"/>
    </row>
    <row r="56" spans="1:17" s="23" customFormat="1" ht="18.75" customHeight="1">
      <c r="A56" s="43" t="s">
        <v>91</v>
      </c>
      <c r="B56" s="45" t="s">
        <v>4</v>
      </c>
      <c r="C56" s="38">
        <v>2022</v>
      </c>
      <c r="D56" s="24">
        <f t="shared" si="8"/>
        <v>509291.5</v>
      </c>
      <c r="E56" s="25">
        <v>509291.5</v>
      </c>
      <c r="F56" s="25">
        <v>0</v>
      </c>
      <c r="G56" s="25">
        <v>0</v>
      </c>
      <c r="H56" s="25">
        <v>0</v>
      </c>
      <c r="I56" s="46">
        <v>473</v>
      </c>
      <c r="J56" s="46" t="s">
        <v>27</v>
      </c>
      <c r="K56" s="46">
        <v>241</v>
      </c>
      <c r="L56" s="46"/>
    </row>
    <row r="57" spans="1:17" s="23" customFormat="1" ht="29.25" customHeight="1">
      <c r="A57" s="43"/>
      <c r="B57" s="45"/>
      <c r="C57" s="38">
        <v>2023</v>
      </c>
      <c r="D57" s="24">
        <f t="shared" ref="D57:D58" si="23">E57+F57+G57+H57</f>
        <v>509291.5</v>
      </c>
      <c r="E57" s="25">
        <v>509291.5</v>
      </c>
      <c r="F57" s="25">
        <v>0</v>
      </c>
      <c r="G57" s="25">
        <v>0</v>
      </c>
      <c r="H57" s="25">
        <v>0</v>
      </c>
      <c r="I57" s="46"/>
      <c r="J57" s="46"/>
      <c r="K57" s="46"/>
      <c r="L57" s="46"/>
    </row>
    <row r="58" spans="1:17" s="23" customFormat="1" ht="15.75" customHeight="1">
      <c r="A58" s="44"/>
      <c r="B58" s="45"/>
      <c r="C58" s="38">
        <v>2024</v>
      </c>
      <c r="D58" s="24">
        <f t="shared" si="23"/>
        <v>552447.9</v>
      </c>
      <c r="E58" s="25">
        <v>552447.9</v>
      </c>
      <c r="F58" s="25">
        <v>0</v>
      </c>
      <c r="G58" s="25">
        <v>0</v>
      </c>
      <c r="H58" s="25">
        <v>0</v>
      </c>
      <c r="I58" s="46"/>
      <c r="J58" s="46"/>
      <c r="K58" s="46"/>
      <c r="L58" s="46"/>
    </row>
    <row r="59" spans="1:17" s="23" customFormat="1" ht="24" customHeight="1">
      <c r="A59" s="44"/>
      <c r="B59" s="45"/>
      <c r="C59" s="38">
        <v>2022</v>
      </c>
      <c r="D59" s="24">
        <f t="shared" ref="D59:D61" si="24">E59+F59+G59+H59</f>
        <v>1707</v>
      </c>
      <c r="E59" s="25">
        <v>1707</v>
      </c>
      <c r="F59" s="25">
        <v>0</v>
      </c>
      <c r="G59" s="25">
        <v>0</v>
      </c>
      <c r="H59" s="25">
        <v>0</v>
      </c>
      <c r="I59" s="46">
        <v>478</v>
      </c>
      <c r="J59" s="46" t="s">
        <v>28</v>
      </c>
      <c r="K59" s="46">
        <v>241</v>
      </c>
      <c r="L59" s="46"/>
    </row>
    <row r="60" spans="1:17" s="23" customFormat="1" ht="19.5" customHeight="1">
      <c r="A60" s="44"/>
      <c r="B60" s="45"/>
      <c r="C60" s="38">
        <v>2023</v>
      </c>
      <c r="D60" s="24">
        <f t="shared" si="24"/>
        <v>1707</v>
      </c>
      <c r="E60" s="25">
        <v>1707</v>
      </c>
      <c r="F60" s="25">
        <v>0</v>
      </c>
      <c r="G60" s="25">
        <v>0</v>
      </c>
      <c r="H60" s="25">
        <v>0</v>
      </c>
      <c r="I60" s="46"/>
      <c r="J60" s="46"/>
      <c r="K60" s="46"/>
      <c r="L60" s="46"/>
    </row>
    <row r="61" spans="1:17" s="23" customFormat="1" ht="19.5" customHeight="1">
      <c r="A61" s="44"/>
      <c r="B61" s="45"/>
      <c r="C61" s="38">
        <v>2024</v>
      </c>
      <c r="D61" s="24">
        <f t="shared" si="24"/>
        <v>1707</v>
      </c>
      <c r="E61" s="25">
        <v>1707</v>
      </c>
      <c r="F61" s="25">
        <v>0</v>
      </c>
      <c r="G61" s="25">
        <v>0</v>
      </c>
      <c r="H61" s="25">
        <v>0</v>
      </c>
      <c r="I61" s="46"/>
      <c r="J61" s="46"/>
      <c r="K61" s="46"/>
      <c r="L61" s="46"/>
    </row>
    <row r="62" spans="1:17" s="23" customFormat="1" ht="15">
      <c r="A62" s="50" t="s">
        <v>19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7" s="23" customFormat="1" ht="18.75" customHeight="1">
      <c r="A63" s="43" t="s">
        <v>92</v>
      </c>
      <c r="B63" s="45" t="s">
        <v>50</v>
      </c>
      <c r="C63" s="38">
        <v>2022</v>
      </c>
      <c r="D63" s="24">
        <f t="shared" ref="D63:D66" si="25">E63+F63+G63+H63</f>
        <v>1000</v>
      </c>
      <c r="E63" s="25">
        <v>0</v>
      </c>
      <c r="F63" s="25">
        <v>0</v>
      </c>
      <c r="G63" s="25">
        <v>1000</v>
      </c>
      <c r="H63" s="25">
        <v>0</v>
      </c>
      <c r="I63" s="46">
        <v>473</v>
      </c>
      <c r="J63" s="46" t="s">
        <v>29</v>
      </c>
      <c r="K63" s="46">
        <v>296</v>
      </c>
      <c r="L63" s="46"/>
    </row>
    <row r="64" spans="1:17" s="23" customFormat="1" ht="18.75" customHeight="1">
      <c r="A64" s="43"/>
      <c r="B64" s="45"/>
      <c r="C64" s="38">
        <v>2023</v>
      </c>
      <c r="D64" s="24">
        <f t="shared" si="25"/>
        <v>1000</v>
      </c>
      <c r="E64" s="25">
        <v>0</v>
      </c>
      <c r="F64" s="25">
        <v>0</v>
      </c>
      <c r="G64" s="25">
        <v>1000</v>
      </c>
      <c r="H64" s="25">
        <v>0</v>
      </c>
      <c r="I64" s="46"/>
      <c r="J64" s="46"/>
      <c r="K64" s="46"/>
      <c r="L64" s="46"/>
      <c r="M64" s="37"/>
      <c r="N64" s="37"/>
      <c r="O64" s="37"/>
      <c r="P64" s="37"/>
    </row>
    <row r="65" spans="1:13" s="23" customFormat="1" ht="18.75" customHeight="1">
      <c r="A65" s="43"/>
      <c r="B65" s="45"/>
      <c r="C65" s="38">
        <v>2024</v>
      </c>
      <c r="D65" s="24">
        <f t="shared" ref="D65" si="26">E65+F65+G65+H65</f>
        <v>1000</v>
      </c>
      <c r="E65" s="25">
        <v>0</v>
      </c>
      <c r="F65" s="25">
        <v>0</v>
      </c>
      <c r="G65" s="25">
        <v>1000</v>
      </c>
      <c r="H65" s="25">
        <v>0</v>
      </c>
      <c r="I65" s="46"/>
      <c r="J65" s="46"/>
      <c r="K65" s="46"/>
      <c r="L65" s="46"/>
    </row>
    <row r="66" spans="1:13" s="23" customFormat="1" ht="14.25" customHeight="1">
      <c r="A66" s="44"/>
      <c r="B66" s="45"/>
      <c r="C66" s="38">
        <v>2025</v>
      </c>
      <c r="D66" s="24">
        <f t="shared" si="25"/>
        <v>1000</v>
      </c>
      <c r="E66" s="25">
        <v>0</v>
      </c>
      <c r="F66" s="25">
        <v>0</v>
      </c>
      <c r="G66" s="25">
        <v>1000</v>
      </c>
      <c r="H66" s="25">
        <v>0</v>
      </c>
      <c r="I66" s="46"/>
      <c r="J66" s="46"/>
      <c r="K66" s="46"/>
      <c r="L66" s="46"/>
    </row>
    <row r="67" spans="1:13" s="23" customFormat="1" ht="15" customHeight="1">
      <c r="A67" s="22">
        <v>1</v>
      </c>
      <c r="B67" s="22">
        <v>2</v>
      </c>
      <c r="C67" s="22">
        <v>3</v>
      </c>
      <c r="D67" s="22">
        <v>4</v>
      </c>
      <c r="E67" s="22">
        <v>5</v>
      </c>
      <c r="F67" s="22">
        <v>6</v>
      </c>
      <c r="G67" s="22">
        <v>7</v>
      </c>
      <c r="H67" s="22">
        <v>8</v>
      </c>
      <c r="I67" s="38">
        <v>9</v>
      </c>
      <c r="J67" s="38">
        <v>10</v>
      </c>
      <c r="K67" s="38">
        <v>11</v>
      </c>
      <c r="L67" s="38">
        <v>12</v>
      </c>
    </row>
    <row r="68" spans="1:13" s="23" customFormat="1" ht="17.25" customHeight="1">
      <c r="A68" s="43" t="s">
        <v>93</v>
      </c>
      <c r="B68" s="45" t="s">
        <v>53</v>
      </c>
      <c r="C68" s="38">
        <v>2022</v>
      </c>
      <c r="D68" s="24">
        <f t="shared" ref="D68:D75" si="27">E68+F68+G68+H68</f>
        <v>300</v>
      </c>
      <c r="E68" s="25">
        <v>0</v>
      </c>
      <c r="F68" s="25">
        <v>0</v>
      </c>
      <c r="G68" s="25">
        <v>300</v>
      </c>
      <c r="H68" s="25">
        <v>0</v>
      </c>
      <c r="I68" s="46">
        <v>475</v>
      </c>
      <c r="J68" s="46" t="s">
        <v>30</v>
      </c>
      <c r="K68" s="46">
        <v>246</v>
      </c>
      <c r="L68" s="46"/>
    </row>
    <row r="69" spans="1:13" s="23" customFormat="1" ht="17.25" customHeight="1">
      <c r="A69" s="43"/>
      <c r="B69" s="45"/>
      <c r="C69" s="38">
        <v>2023</v>
      </c>
      <c r="D69" s="24">
        <f t="shared" si="27"/>
        <v>300</v>
      </c>
      <c r="E69" s="25">
        <v>0</v>
      </c>
      <c r="F69" s="25">
        <v>0</v>
      </c>
      <c r="G69" s="25">
        <v>300</v>
      </c>
      <c r="H69" s="25">
        <v>0</v>
      </c>
      <c r="I69" s="46"/>
      <c r="J69" s="46"/>
      <c r="K69" s="46"/>
      <c r="L69" s="46"/>
    </row>
    <row r="70" spans="1:13" s="23" customFormat="1" ht="17.25" customHeight="1">
      <c r="A70" s="43"/>
      <c r="B70" s="45"/>
      <c r="C70" s="38">
        <v>2024</v>
      </c>
      <c r="D70" s="24">
        <f t="shared" ref="D70" si="28">E70+F70+G70+H70</f>
        <v>300</v>
      </c>
      <c r="E70" s="25">
        <v>0</v>
      </c>
      <c r="F70" s="25">
        <v>0</v>
      </c>
      <c r="G70" s="25">
        <v>300</v>
      </c>
      <c r="H70" s="25">
        <v>0</v>
      </c>
      <c r="I70" s="46"/>
      <c r="J70" s="46"/>
      <c r="K70" s="46"/>
      <c r="L70" s="46"/>
    </row>
    <row r="71" spans="1:13" s="23" customFormat="1" ht="17.25" customHeight="1">
      <c r="A71" s="44"/>
      <c r="B71" s="45"/>
      <c r="C71" s="38">
        <v>2025</v>
      </c>
      <c r="D71" s="24">
        <f t="shared" si="27"/>
        <v>300</v>
      </c>
      <c r="E71" s="25">
        <v>0</v>
      </c>
      <c r="F71" s="25">
        <v>0</v>
      </c>
      <c r="G71" s="25">
        <v>300</v>
      </c>
      <c r="H71" s="25">
        <v>0</v>
      </c>
      <c r="I71" s="46"/>
      <c r="J71" s="46"/>
      <c r="K71" s="46"/>
      <c r="L71" s="46"/>
    </row>
    <row r="72" spans="1:13" s="23" customFormat="1" ht="17.25" customHeight="1">
      <c r="A72" s="43" t="s">
        <v>94</v>
      </c>
      <c r="B72" s="45" t="s">
        <v>54</v>
      </c>
      <c r="C72" s="38">
        <v>2022</v>
      </c>
      <c r="D72" s="24">
        <f t="shared" si="27"/>
        <v>2000</v>
      </c>
      <c r="E72" s="25">
        <v>0</v>
      </c>
      <c r="F72" s="25">
        <v>0</v>
      </c>
      <c r="G72" s="25">
        <v>2000</v>
      </c>
      <c r="H72" s="25">
        <v>0</v>
      </c>
      <c r="I72" s="46">
        <v>473</v>
      </c>
      <c r="J72" s="46" t="s">
        <v>66</v>
      </c>
      <c r="K72" s="46">
        <v>241</v>
      </c>
      <c r="L72" s="46"/>
    </row>
    <row r="73" spans="1:13" s="23" customFormat="1" ht="17.25" customHeight="1">
      <c r="A73" s="43"/>
      <c r="B73" s="45"/>
      <c r="C73" s="38">
        <v>2023</v>
      </c>
      <c r="D73" s="24">
        <f t="shared" si="27"/>
        <v>2000</v>
      </c>
      <c r="E73" s="25">
        <v>0</v>
      </c>
      <c r="F73" s="25">
        <v>0</v>
      </c>
      <c r="G73" s="25">
        <v>2000</v>
      </c>
      <c r="H73" s="25">
        <v>0</v>
      </c>
      <c r="I73" s="46"/>
      <c r="J73" s="46"/>
      <c r="K73" s="46"/>
      <c r="L73" s="46"/>
    </row>
    <row r="74" spans="1:13" s="23" customFormat="1" ht="17.25" customHeight="1">
      <c r="A74" s="43"/>
      <c r="B74" s="45"/>
      <c r="C74" s="38">
        <v>2024</v>
      </c>
      <c r="D74" s="24">
        <f t="shared" ref="D74" si="29">E74+F74+G74+H74</f>
        <v>2000</v>
      </c>
      <c r="E74" s="25">
        <v>0</v>
      </c>
      <c r="F74" s="25">
        <v>0</v>
      </c>
      <c r="G74" s="25">
        <v>2000</v>
      </c>
      <c r="H74" s="25">
        <v>0</v>
      </c>
      <c r="I74" s="46"/>
      <c r="J74" s="46"/>
      <c r="K74" s="46"/>
      <c r="L74" s="46"/>
    </row>
    <row r="75" spans="1:13" s="23" customFormat="1" ht="85.5" customHeight="1">
      <c r="A75" s="44"/>
      <c r="B75" s="45"/>
      <c r="C75" s="38">
        <v>2025</v>
      </c>
      <c r="D75" s="24">
        <f t="shared" si="27"/>
        <v>2000</v>
      </c>
      <c r="E75" s="25">
        <v>0</v>
      </c>
      <c r="F75" s="25">
        <v>0</v>
      </c>
      <c r="G75" s="25">
        <v>2000</v>
      </c>
      <c r="H75" s="25">
        <v>0</v>
      </c>
      <c r="I75" s="46"/>
      <c r="J75" s="46"/>
      <c r="K75" s="46"/>
      <c r="L75" s="46"/>
    </row>
    <row r="76" spans="1:13" s="23" customFormat="1" ht="89.25" customHeight="1">
      <c r="A76" s="63" t="s">
        <v>95</v>
      </c>
      <c r="B76" s="64" t="s">
        <v>68</v>
      </c>
      <c r="C76" s="65">
        <v>2022</v>
      </c>
      <c r="D76" s="66">
        <f t="shared" ref="D76" si="30">E76+F76+G76+H76</f>
        <v>100</v>
      </c>
      <c r="E76" s="67">
        <v>0</v>
      </c>
      <c r="F76" s="67">
        <v>0</v>
      </c>
      <c r="G76" s="67">
        <v>100</v>
      </c>
      <c r="H76" s="67">
        <v>0</v>
      </c>
      <c r="I76" s="65">
        <v>473</v>
      </c>
      <c r="J76" s="65" t="s">
        <v>67</v>
      </c>
      <c r="K76" s="65">
        <v>241</v>
      </c>
      <c r="L76" s="64"/>
    </row>
    <row r="77" spans="1:13" s="23" customFormat="1" ht="81" customHeight="1">
      <c r="A77" s="63" t="s">
        <v>96</v>
      </c>
      <c r="B77" s="64" t="s">
        <v>69</v>
      </c>
      <c r="C77" s="65">
        <v>2022</v>
      </c>
      <c r="D77" s="66">
        <f t="shared" ref="D77" si="31">E77+F77+G77+H77</f>
        <v>100</v>
      </c>
      <c r="E77" s="67">
        <v>0</v>
      </c>
      <c r="F77" s="67">
        <v>0</v>
      </c>
      <c r="G77" s="67">
        <v>100</v>
      </c>
      <c r="H77" s="67">
        <v>0</v>
      </c>
      <c r="I77" s="65">
        <v>473</v>
      </c>
      <c r="J77" s="65" t="s">
        <v>67</v>
      </c>
      <c r="K77" s="65">
        <v>241</v>
      </c>
      <c r="L77" s="64"/>
    </row>
    <row r="78" spans="1:13" s="23" customFormat="1" ht="15.75" customHeight="1">
      <c r="A78" s="50" t="s">
        <v>20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28"/>
    </row>
    <row r="79" spans="1:13" s="23" customFormat="1" ht="48.75" customHeight="1">
      <c r="A79" s="43" t="s">
        <v>97</v>
      </c>
      <c r="B79" s="45" t="s">
        <v>57</v>
      </c>
      <c r="C79" s="38">
        <v>2022</v>
      </c>
      <c r="D79" s="24">
        <f t="shared" ref="D79:D82" si="32">E79+F79+G79+H79</f>
        <v>20348.8</v>
      </c>
      <c r="E79" s="25">
        <v>0</v>
      </c>
      <c r="F79" s="25">
        <v>18465.8</v>
      </c>
      <c r="G79" s="25">
        <v>1883</v>
      </c>
      <c r="H79" s="25">
        <v>0</v>
      </c>
      <c r="I79" s="46">
        <v>473</v>
      </c>
      <c r="J79" s="46" t="s">
        <v>31</v>
      </c>
      <c r="K79" s="46">
        <v>241</v>
      </c>
      <c r="L79" s="46"/>
    </row>
    <row r="80" spans="1:13" s="23" customFormat="1" ht="48.75" customHeight="1">
      <c r="A80" s="43"/>
      <c r="B80" s="45"/>
      <c r="C80" s="38">
        <v>2023</v>
      </c>
      <c r="D80" s="24">
        <f t="shared" si="32"/>
        <v>20348.8</v>
      </c>
      <c r="E80" s="25">
        <v>0</v>
      </c>
      <c r="F80" s="25">
        <v>18465.8</v>
      </c>
      <c r="G80" s="25">
        <v>1883</v>
      </c>
      <c r="H80" s="25">
        <v>0</v>
      </c>
      <c r="I80" s="46"/>
      <c r="J80" s="46"/>
      <c r="K80" s="46"/>
      <c r="L80" s="46"/>
    </row>
    <row r="81" spans="1:16" s="23" customFormat="1" ht="48.75" customHeight="1">
      <c r="A81" s="43"/>
      <c r="B81" s="45"/>
      <c r="C81" s="38">
        <v>2024</v>
      </c>
      <c r="D81" s="24">
        <f t="shared" ref="D81" si="33">E81+F81+G81+H81</f>
        <v>20348.8</v>
      </c>
      <c r="E81" s="25">
        <v>0</v>
      </c>
      <c r="F81" s="25">
        <v>18465.8</v>
      </c>
      <c r="G81" s="25">
        <v>1883</v>
      </c>
      <c r="H81" s="25">
        <v>0</v>
      </c>
      <c r="I81" s="46"/>
      <c r="J81" s="46"/>
      <c r="K81" s="46"/>
      <c r="L81" s="46"/>
    </row>
    <row r="82" spans="1:16" s="23" customFormat="1" ht="48.75" customHeight="1">
      <c r="A82" s="44"/>
      <c r="B82" s="45"/>
      <c r="C82" s="38">
        <v>2025</v>
      </c>
      <c r="D82" s="24">
        <f t="shared" si="32"/>
        <v>1883</v>
      </c>
      <c r="E82" s="25">
        <v>0</v>
      </c>
      <c r="F82" s="25">
        <v>0</v>
      </c>
      <c r="G82" s="25">
        <v>1883</v>
      </c>
      <c r="H82" s="25">
        <v>0</v>
      </c>
      <c r="I82" s="46"/>
      <c r="J82" s="46"/>
      <c r="K82" s="46"/>
      <c r="L82" s="46"/>
    </row>
    <row r="83" spans="1:16" s="23" customFormat="1" ht="15.75" customHeight="1">
      <c r="A83" s="50" t="s">
        <v>21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6" s="23" customFormat="1" ht="18.75" customHeight="1">
      <c r="A84" s="43" t="s">
        <v>98</v>
      </c>
      <c r="B84" s="45" t="s">
        <v>5</v>
      </c>
      <c r="C84" s="38">
        <v>2022</v>
      </c>
      <c r="D84" s="24">
        <f t="shared" ref="D84:D87" si="34">E84+F84+G84+H84</f>
        <v>191.2</v>
      </c>
      <c r="E84" s="25">
        <v>0</v>
      </c>
      <c r="F84" s="25">
        <v>0</v>
      </c>
      <c r="G84" s="25">
        <v>191.2</v>
      </c>
      <c r="H84" s="25">
        <v>0</v>
      </c>
      <c r="I84" s="46">
        <v>473</v>
      </c>
      <c r="J84" s="46" t="s">
        <v>61</v>
      </c>
      <c r="K84" s="46">
        <v>241</v>
      </c>
      <c r="L84" s="46"/>
    </row>
    <row r="85" spans="1:16" s="23" customFormat="1" ht="22.5" customHeight="1">
      <c r="A85" s="43"/>
      <c r="B85" s="45"/>
      <c r="C85" s="38">
        <v>2023</v>
      </c>
      <c r="D85" s="24">
        <f t="shared" si="34"/>
        <v>200</v>
      </c>
      <c r="E85" s="25">
        <v>0</v>
      </c>
      <c r="F85" s="25">
        <v>0</v>
      </c>
      <c r="G85" s="25">
        <v>200</v>
      </c>
      <c r="H85" s="25">
        <v>0</v>
      </c>
      <c r="I85" s="46"/>
      <c r="J85" s="46"/>
      <c r="K85" s="46"/>
      <c r="L85" s="46"/>
    </row>
    <row r="86" spans="1:16" s="23" customFormat="1" ht="18.75" customHeight="1">
      <c r="A86" s="43"/>
      <c r="B86" s="45"/>
      <c r="C86" s="38">
        <v>2024</v>
      </c>
      <c r="D86" s="24">
        <f t="shared" ref="D86" si="35">E86+F86+G86+H86</f>
        <v>200</v>
      </c>
      <c r="E86" s="25">
        <v>0</v>
      </c>
      <c r="F86" s="25">
        <v>0</v>
      </c>
      <c r="G86" s="25">
        <v>200</v>
      </c>
      <c r="H86" s="25">
        <v>0</v>
      </c>
      <c r="I86" s="46"/>
      <c r="J86" s="46"/>
      <c r="K86" s="46"/>
      <c r="L86" s="46"/>
    </row>
    <row r="87" spans="1:16" s="23" customFormat="1" ht="13.5" customHeight="1">
      <c r="A87" s="44"/>
      <c r="B87" s="45"/>
      <c r="C87" s="38">
        <v>2025</v>
      </c>
      <c r="D87" s="24">
        <f t="shared" si="34"/>
        <v>200</v>
      </c>
      <c r="E87" s="25">
        <v>0</v>
      </c>
      <c r="F87" s="25">
        <v>0</v>
      </c>
      <c r="G87" s="25">
        <v>200</v>
      </c>
      <c r="H87" s="25">
        <v>0</v>
      </c>
      <c r="I87" s="46"/>
      <c r="J87" s="46"/>
      <c r="K87" s="46"/>
      <c r="L87" s="46"/>
    </row>
    <row r="88" spans="1:16" s="23" customFormat="1" ht="15" customHeight="1">
      <c r="A88" s="22">
        <v>1</v>
      </c>
      <c r="B88" s="22">
        <v>2</v>
      </c>
      <c r="C88" s="22">
        <v>3</v>
      </c>
      <c r="D88" s="22">
        <v>4</v>
      </c>
      <c r="E88" s="22">
        <v>5</v>
      </c>
      <c r="F88" s="22">
        <v>6</v>
      </c>
      <c r="G88" s="22">
        <v>7</v>
      </c>
      <c r="H88" s="22">
        <v>8</v>
      </c>
      <c r="I88" s="38">
        <v>9</v>
      </c>
      <c r="J88" s="38">
        <v>10</v>
      </c>
      <c r="K88" s="38">
        <v>11</v>
      </c>
      <c r="L88" s="38">
        <v>12</v>
      </c>
    </row>
    <row r="89" spans="1:16" s="23" customFormat="1" ht="15">
      <c r="A89" s="50" t="s">
        <v>46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</row>
    <row r="90" spans="1:16" s="23" customFormat="1" ht="17.25" customHeight="1">
      <c r="A90" s="43" t="s">
        <v>99</v>
      </c>
      <c r="B90" s="45" t="s">
        <v>10</v>
      </c>
      <c r="C90" s="38">
        <v>2022</v>
      </c>
      <c r="D90" s="24">
        <f t="shared" ref="D90:D93" si="36">E90+F90+G90+H90</f>
        <v>7554</v>
      </c>
      <c r="E90" s="25">
        <v>0</v>
      </c>
      <c r="F90" s="25">
        <v>0</v>
      </c>
      <c r="G90" s="25">
        <f>7554</f>
        <v>7554</v>
      </c>
      <c r="H90" s="25">
        <v>0</v>
      </c>
      <c r="I90" s="46">
        <v>473</v>
      </c>
      <c r="J90" s="46" t="s">
        <v>72</v>
      </c>
      <c r="K90" s="46">
        <v>241</v>
      </c>
      <c r="L90" s="46"/>
      <c r="M90" s="37">
        <f>D90+D102+D106</f>
        <v>11956.1</v>
      </c>
      <c r="N90" s="37">
        <f t="shared" ref="N90:P90" si="37">E90+E102+E106</f>
        <v>0</v>
      </c>
      <c r="O90" s="37">
        <f t="shared" si="37"/>
        <v>3542.1</v>
      </c>
      <c r="P90" s="37">
        <f t="shared" si="37"/>
        <v>8414</v>
      </c>
    </row>
    <row r="91" spans="1:16" s="23" customFormat="1" ht="15">
      <c r="A91" s="43"/>
      <c r="B91" s="45"/>
      <c r="C91" s="38">
        <v>2023</v>
      </c>
      <c r="D91" s="24">
        <f t="shared" si="36"/>
        <v>7560</v>
      </c>
      <c r="E91" s="25">
        <v>0</v>
      </c>
      <c r="F91" s="25">
        <v>0</v>
      </c>
      <c r="G91" s="25">
        <f>7510+50</f>
        <v>7560</v>
      </c>
      <c r="H91" s="25">
        <v>0</v>
      </c>
      <c r="I91" s="46"/>
      <c r="J91" s="46"/>
      <c r="K91" s="46"/>
      <c r="L91" s="46"/>
    </row>
    <row r="92" spans="1:16" s="23" customFormat="1" ht="15">
      <c r="A92" s="43"/>
      <c r="B92" s="45"/>
      <c r="C92" s="38">
        <v>2024</v>
      </c>
      <c r="D92" s="24">
        <f t="shared" ref="D92" si="38">E92+F92+G92+H92</f>
        <v>7560</v>
      </c>
      <c r="E92" s="25">
        <v>0</v>
      </c>
      <c r="F92" s="25">
        <v>0</v>
      </c>
      <c r="G92" s="25">
        <f>7510+50</f>
        <v>7560</v>
      </c>
      <c r="H92" s="25">
        <v>0</v>
      </c>
      <c r="I92" s="46"/>
      <c r="J92" s="46"/>
      <c r="K92" s="46"/>
      <c r="L92" s="46"/>
    </row>
    <row r="93" spans="1:16" s="23" customFormat="1" ht="15">
      <c r="A93" s="43"/>
      <c r="B93" s="45"/>
      <c r="C93" s="38">
        <v>2025</v>
      </c>
      <c r="D93" s="24">
        <f t="shared" si="36"/>
        <v>7560</v>
      </c>
      <c r="E93" s="25">
        <v>0</v>
      </c>
      <c r="F93" s="25">
        <v>0</v>
      </c>
      <c r="G93" s="25">
        <f>7510+50</f>
        <v>7560</v>
      </c>
      <c r="H93" s="25">
        <v>0</v>
      </c>
      <c r="I93" s="46"/>
      <c r="J93" s="46"/>
      <c r="K93" s="46"/>
      <c r="L93" s="46"/>
    </row>
    <row r="94" spans="1:16" s="23" customFormat="1" ht="15">
      <c r="A94" s="43"/>
      <c r="B94" s="45"/>
      <c r="C94" s="38">
        <v>2022</v>
      </c>
      <c r="D94" s="24">
        <f t="shared" ref="D94" si="39">E94+F94+G94+H94</f>
        <v>2000</v>
      </c>
      <c r="E94" s="25">
        <v>0</v>
      </c>
      <c r="F94" s="25">
        <v>0</v>
      </c>
      <c r="G94" s="25">
        <v>2000</v>
      </c>
      <c r="H94" s="25">
        <v>0</v>
      </c>
      <c r="I94" s="46">
        <v>477</v>
      </c>
      <c r="J94" s="46" t="s">
        <v>15</v>
      </c>
      <c r="K94" s="46">
        <v>241</v>
      </c>
      <c r="L94" s="46"/>
    </row>
    <row r="95" spans="1:16" s="23" customFormat="1" ht="15">
      <c r="A95" s="43"/>
      <c r="B95" s="45"/>
      <c r="C95" s="38">
        <v>2023</v>
      </c>
      <c r="D95" s="24">
        <f t="shared" ref="D95:D97" si="40">E95+F95+G95+H95</f>
        <v>2000</v>
      </c>
      <c r="E95" s="25">
        <v>0</v>
      </c>
      <c r="F95" s="25">
        <v>0</v>
      </c>
      <c r="G95" s="25">
        <v>2000</v>
      </c>
      <c r="H95" s="25">
        <v>0</v>
      </c>
      <c r="I95" s="46"/>
      <c r="J95" s="46"/>
      <c r="K95" s="46"/>
      <c r="L95" s="46"/>
    </row>
    <row r="96" spans="1:16" s="23" customFormat="1" ht="15">
      <c r="A96" s="43"/>
      <c r="B96" s="45"/>
      <c r="C96" s="38">
        <v>2024</v>
      </c>
      <c r="D96" s="24">
        <f t="shared" ref="D96" si="41">E96+F96+G96+H96</f>
        <v>2000</v>
      </c>
      <c r="E96" s="25">
        <v>0</v>
      </c>
      <c r="F96" s="25">
        <v>0</v>
      </c>
      <c r="G96" s="25">
        <v>2000</v>
      </c>
      <c r="H96" s="25">
        <v>0</v>
      </c>
      <c r="I96" s="46"/>
      <c r="J96" s="46"/>
      <c r="K96" s="46"/>
      <c r="L96" s="46"/>
    </row>
    <row r="97" spans="1:18" s="23" customFormat="1" ht="15">
      <c r="A97" s="43"/>
      <c r="B97" s="45"/>
      <c r="C97" s="38">
        <v>2025</v>
      </c>
      <c r="D97" s="24">
        <f t="shared" si="40"/>
        <v>2000</v>
      </c>
      <c r="E97" s="25">
        <v>0</v>
      </c>
      <c r="F97" s="25">
        <v>0</v>
      </c>
      <c r="G97" s="25">
        <v>2000</v>
      </c>
      <c r="H97" s="25">
        <v>0</v>
      </c>
      <c r="I97" s="46"/>
      <c r="J97" s="46"/>
      <c r="K97" s="46"/>
      <c r="L97" s="46"/>
    </row>
    <row r="98" spans="1:18" s="23" customFormat="1" ht="15">
      <c r="A98" s="43"/>
      <c r="B98" s="45"/>
      <c r="C98" s="38">
        <v>2022</v>
      </c>
      <c r="D98" s="24">
        <f t="shared" ref="D98:D109" si="42">E98+F98+G98+H98</f>
        <v>87.5</v>
      </c>
      <c r="E98" s="25">
        <v>0</v>
      </c>
      <c r="F98" s="25">
        <v>0</v>
      </c>
      <c r="G98" s="25">
        <v>87.5</v>
      </c>
      <c r="H98" s="25">
        <v>0</v>
      </c>
      <c r="I98" s="46">
        <v>478</v>
      </c>
      <c r="J98" s="46" t="s">
        <v>59</v>
      </c>
      <c r="K98" s="46">
        <v>241</v>
      </c>
      <c r="L98" s="46"/>
    </row>
    <row r="99" spans="1:18" s="23" customFormat="1" ht="15">
      <c r="A99" s="43"/>
      <c r="B99" s="45"/>
      <c r="C99" s="38">
        <v>2023</v>
      </c>
      <c r="D99" s="24">
        <f t="shared" si="42"/>
        <v>87.7</v>
      </c>
      <c r="E99" s="25">
        <v>0</v>
      </c>
      <c r="F99" s="25">
        <v>0</v>
      </c>
      <c r="G99" s="25">
        <v>87.7</v>
      </c>
      <c r="H99" s="25">
        <v>0</v>
      </c>
      <c r="I99" s="46"/>
      <c r="J99" s="46"/>
      <c r="K99" s="46"/>
      <c r="L99" s="46"/>
    </row>
    <row r="100" spans="1:18" s="23" customFormat="1" ht="15">
      <c r="A100" s="43"/>
      <c r="B100" s="45"/>
      <c r="C100" s="38">
        <v>2024</v>
      </c>
      <c r="D100" s="24">
        <f t="shared" ref="D100" si="43">E100+F100+G100+H100</f>
        <v>87.8</v>
      </c>
      <c r="E100" s="25">
        <v>0</v>
      </c>
      <c r="F100" s="25">
        <v>0</v>
      </c>
      <c r="G100" s="25">
        <v>87.8</v>
      </c>
      <c r="H100" s="25">
        <v>0</v>
      </c>
      <c r="I100" s="46"/>
      <c r="J100" s="46"/>
      <c r="K100" s="46"/>
      <c r="L100" s="46"/>
    </row>
    <row r="101" spans="1:18" s="23" customFormat="1" ht="15">
      <c r="A101" s="43"/>
      <c r="B101" s="45"/>
      <c r="C101" s="38">
        <v>2025</v>
      </c>
      <c r="D101" s="24">
        <f t="shared" si="42"/>
        <v>87.8</v>
      </c>
      <c r="E101" s="25">
        <v>0</v>
      </c>
      <c r="F101" s="25">
        <v>0</v>
      </c>
      <c r="G101" s="25">
        <v>87.8</v>
      </c>
      <c r="H101" s="25">
        <v>0</v>
      </c>
      <c r="I101" s="46"/>
      <c r="J101" s="46"/>
      <c r="K101" s="46"/>
      <c r="L101" s="46"/>
    </row>
    <row r="102" spans="1:18" s="23" customFormat="1" ht="22.5" customHeight="1">
      <c r="A102" s="43" t="s">
        <v>100</v>
      </c>
      <c r="B102" s="45" t="s">
        <v>11</v>
      </c>
      <c r="C102" s="38">
        <v>2022</v>
      </c>
      <c r="D102" s="24">
        <f t="shared" si="42"/>
        <v>310</v>
      </c>
      <c r="E102" s="25">
        <v>0</v>
      </c>
      <c r="F102" s="25">
        <v>0</v>
      </c>
      <c r="G102" s="25">
        <v>310</v>
      </c>
      <c r="H102" s="25">
        <v>0</v>
      </c>
      <c r="I102" s="46">
        <v>473</v>
      </c>
      <c r="J102" s="46" t="s">
        <v>14</v>
      </c>
      <c r="K102" s="46">
        <v>241</v>
      </c>
      <c r="L102" s="46"/>
    </row>
    <row r="103" spans="1:18" s="23" customFormat="1" ht="16.5" customHeight="1">
      <c r="A103" s="43"/>
      <c r="B103" s="45"/>
      <c r="C103" s="38">
        <v>2023</v>
      </c>
      <c r="D103" s="24">
        <f t="shared" si="42"/>
        <v>304</v>
      </c>
      <c r="E103" s="25">
        <v>0</v>
      </c>
      <c r="F103" s="25">
        <v>0</v>
      </c>
      <c r="G103" s="25">
        <v>304</v>
      </c>
      <c r="H103" s="25">
        <v>0</v>
      </c>
      <c r="I103" s="46"/>
      <c r="J103" s="46"/>
      <c r="K103" s="46"/>
      <c r="L103" s="46"/>
    </row>
    <row r="104" spans="1:18" s="23" customFormat="1" ht="18" customHeight="1">
      <c r="A104" s="43"/>
      <c r="B104" s="45"/>
      <c r="C104" s="38">
        <v>2024</v>
      </c>
      <c r="D104" s="24">
        <f t="shared" ref="D104" si="44">E104+F104+G104+H104</f>
        <v>304</v>
      </c>
      <c r="E104" s="25">
        <v>0</v>
      </c>
      <c r="F104" s="25">
        <v>0</v>
      </c>
      <c r="G104" s="25">
        <v>304</v>
      </c>
      <c r="H104" s="25">
        <v>0</v>
      </c>
      <c r="I104" s="46"/>
      <c r="J104" s="46"/>
      <c r="K104" s="46"/>
      <c r="L104" s="46"/>
    </row>
    <row r="105" spans="1:18" s="23" customFormat="1" ht="18.75" customHeight="1">
      <c r="A105" s="44"/>
      <c r="B105" s="45"/>
      <c r="C105" s="38">
        <v>2025</v>
      </c>
      <c r="D105" s="24">
        <f t="shared" si="42"/>
        <v>304</v>
      </c>
      <c r="E105" s="25">
        <v>0</v>
      </c>
      <c r="F105" s="25">
        <v>0</v>
      </c>
      <c r="G105" s="25">
        <v>304</v>
      </c>
      <c r="H105" s="25">
        <v>0</v>
      </c>
      <c r="I105" s="46"/>
      <c r="J105" s="46"/>
      <c r="K105" s="46"/>
      <c r="L105" s="46"/>
    </row>
    <row r="106" spans="1:18" s="23" customFormat="1" ht="30.75" customHeight="1">
      <c r="A106" s="43" t="s">
        <v>101</v>
      </c>
      <c r="B106" s="45" t="s">
        <v>106</v>
      </c>
      <c r="C106" s="38">
        <v>2022</v>
      </c>
      <c r="D106" s="24">
        <f t="shared" si="42"/>
        <v>4092.1</v>
      </c>
      <c r="E106" s="25">
        <v>0</v>
      </c>
      <c r="F106" s="25">
        <v>3542.1</v>
      </c>
      <c r="G106" s="25">
        <v>550</v>
      </c>
      <c r="H106" s="25">
        <v>0</v>
      </c>
      <c r="I106" s="46">
        <v>473</v>
      </c>
      <c r="J106" s="46" t="s">
        <v>71</v>
      </c>
      <c r="K106" s="46">
        <v>241</v>
      </c>
      <c r="L106" s="46"/>
      <c r="M106" s="34"/>
    </row>
    <row r="107" spans="1:18" s="23" customFormat="1" ht="30.75" customHeight="1">
      <c r="A107" s="43"/>
      <c r="B107" s="45"/>
      <c r="C107" s="38">
        <v>2023</v>
      </c>
      <c r="D107" s="24">
        <f t="shared" si="42"/>
        <v>550</v>
      </c>
      <c r="E107" s="25">
        <v>0</v>
      </c>
      <c r="F107" s="25">
        <v>0</v>
      </c>
      <c r="G107" s="25">
        <v>550</v>
      </c>
      <c r="H107" s="25">
        <v>0</v>
      </c>
      <c r="I107" s="46"/>
      <c r="J107" s="46"/>
      <c r="K107" s="46"/>
      <c r="L107" s="46"/>
      <c r="M107" s="34"/>
    </row>
    <row r="108" spans="1:18" s="23" customFormat="1" ht="18.75" customHeight="1">
      <c r="A108" s="43"/>
      <c r="B108" s="45"/>
      <c r="C108" s="38">
        <v>2024</v>
      </c>
      <c r="D108" s="24">
        <f t="shared" ref="D108" si="45">E108+F108+G108+H108</f>
        <v>550</v>
      </c>
      <c r="E108" s="25">
        <v>0</v>
      </c>
      <c r="F108" s="25">
        <v>0</v>
      </c>
      <c r="G108" s="25">
        <v>550</v>
      </c>
      <c r="H108" s="25">
        <v>0</v>
      </c>
      <c r="I108" s="46"/>
      <c r="J108" s="46"/>
      <c r="K108" s="46"/>
      <c r="L108" s="46"/>
      <c r="M108" s="34"/>
    </row>
    <row r="109" spans="1:18" s="23" customFormat="1" ht="24" customHeight="1">
      <c r="A109" s="44"/>
      <c r="B109" s="45"/>
      <c r="C109" s="38">
        <v>2025</v>
      </c>
      <c r="D109" s="24">
        <f t="shared" si="42"/>
        <v>550</v>
      </c>
      <c r="E109" s="25">
        <v>0</v>
      </c>
      <c r="F109" s="25">
        <v>0</v>
      </c>
      <c r="G109" s="25">
        <v>550</v>
      </c>
      <c r="H109" s="25">
        <v>0</v>
      </c>
      <c r="I109" s="46"/>
      <c r="J109" s="46"/>
      <c r="K109" s="46"/>
      <c r="L109" s="46"/>
      <c r="M109" s="34"/>
    </row>
    <row r="110" spans="1:18" s="23" customFormat="1" ht="15">
      <c r="A110" s="50" t="s">
        <v>47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</row>
    <row r="111" spans="1:18" s="23" customFormat="1" ht="18" customHeight="1">
      <c r="A111" s="43" t="s">
        <v>102</v>
      </c>
      <c r="B111" s="60" t="s">
        <v>107</v>
      </c>
      <c r="C111" s="38">
        <v>2022</v>
      </c>
      <c r="D111" s="24">
        <f t="shared" ref="D111:D114" si="46">E111+F111+G111+H111</f>
        <v>103764.3</v>
      </c>
      <c r="E111" s="25">
        <v>0</v>
      </c>
      <c r="F111" s="25">
        <v>57059.4</v>
      </c>
      <c r="G111" s="25">
        <v>46704.9</v>
      </c>
      <c r="H111" s="25">
        <v>0</v>
      </c>
      <c r="I111" s="46">
        <v>473</v>
      </c>
      <c r="J111" s="46" t="s">
        <v>64</v>
      </c>
      <c r="K111" s="46" t="s">
        <v>22</v>
      </c>
      <c r="L111" s="46"/>
      <c r="M111" s="37">
        <f>D111+D119+D128+D132</f>
        <v>150803.93000000002</v>
      </c>
      <c r="N111" s="37">
        <f t="shared" ref="N111:Q111" si="47">E111+E119+E128+E132</f>
        <v>0</v>
      </c>
      <c r="O111" s="37">
        <f t="shared" si="47"/>
        <v>61167.9</v>
      </c>
      <c r="P111" s="37">
        <f>G111+G119+G128+G132</f>
        <v>89636.03</v>
      </c>
      <c r="Q111" s="37">
        <f t="shared" si="47"/>
        <v>0</v>
      </c>
      <c r="R111" s="37">
        <f>I111+I119+I128+I132</f>
        <v>1892</v>
      </c>
    </row>
    <row r="112" spans="1:18" s="23" customFormat="1" ht="18" customHeight="1">
      <c r="A112" s="43"/>
      <c r="B112" s="60"/>
      <c r="C112" s="38">
        <v>2023</v>
      </c>
      <c r="D112" s="24">
        <f t="shared" si="46"/>
        <v>109224.9</v>
      </c>
      <c r="E112" s="25">
        <v>0</v>
      </c>
      <c r="F112" s="25">
        <v>57059.4</v>
      </c>
      <c r="G112" s="25">
        <v>52165.5</v>
      </c>
      <c r="H112" s="25">
        <v>0</v>
      </c>
      <c r="I112" s="46"/>
      <c r="J112" s="46"/>
      <c r="K112" s="46"/>
      <c r="L112" s="46"/>
      <c r="M112" s="35"/>
    </row>
    <row r="113" spans="1:13" s="23" customFormat="1" ht="18" customHeight="1">
      <c r="A113" s="43"/>
      <c r="B113" s="60"/>
      <c r="C113" s="38">
        <v>2024</v>
      </c>
      <c r="D113" s="24">
        <f t="shared" ref="D113" si="48">E113+F113+G113+H113</f>
        <v>109224.9</v>
      </c>
      <c r="E113" s="25">
        <v>0</v>
      </c>
      <c r="F113" s="25">
        <v>57059.4</v>
      </c>
      <c r="G113" s="25">
        <v>52165.5</v>
      </c>
      <c r="H113" s="25">
        <v>0</v>
      </c>
      <c r="I113" s="46"/>
      <c r="J113" s="46"/>
      <c r="K113" s="46"/>
      <c r="L113" s="46"/>
      <c r="M113" s="35"/>
    </row>
    <row r="114" spans="1:13" s="23" customFormat="1" ht="20.25" customHeight="1">
      <c r="A114" s="43"/>
      <c r="B114" s="60"/>
      <c r="C114" s="38">
        <v>2025</v>
      </c>
      <c r="D114" s="24">
        <f t="shared" si="46"/>
        <v>52165.5</v>
      </c>
      <c r="E114" s="25">
        <v>0</v>
      </c>
      <c r="F114" s="25">
        <v>0</v>
      </c>
      <c r="G114" s="25">
        <v>52165.5</v>
      </c>
      <c r="H114" s="25">
        <v>0</v>
      </c>
      <c r="I114" s="46"/>
      <c r="J114" s="46"/>
      <c r="K114" s="46"/>
      <c r="L114" s="46"/>
    </row>
    <row r="115" spans="1:13" s="23" customFormat="1" ht="18" customHeight="1">
      <c r="A115" s="43"/>
      <c r="B115" s="60"/>
      <c r="C115" s="38">
        <v>2022</v>
      </c>
      <c r="D115" s="24">
        <f t="shared" ref="D115:D134" si="49">E115+F115+G115+H115</f>
        <v>1638</v>
      </c>
      <c r="E115" s="25">
        <v>0</v>
      </c>
      <c r="F115" s="25">
        <v>0</v>
      </c>
      <c r="G115" s="25">
        <v>1638</v>
      </c>
      <c r="H115" s="25">
        <v>0</v>
      </c>
      <c r="I115" s="46">
        <v>477</v>
      </c>
      <c r="J115" s="46" t="s">
        <v>16</v>
      </c>
      <c r="K115" s="46">
        <v>241</v>
      </c>
      <c r="L115" s="46"/>
    </row>
    <row r="116" spans="1:13" s="23" customFormat="1" ht="18" customHeight="1">
      <c r="A116" s="43"/>
      <c r="B116" s="60"/>
      <c r="C116" s="38">
        <v>2023</v>
      </c>
      <c r="D116" s="24">
        <f t="shared" ref="D116:D122" si="50">E116+F116+G116+H116</f>
        <v>1638</v>
      </c>
      <c r="E116" s="25">
        <v>0</v>
      </c>
      <c r="F116" s="25">
        <v>0</v>
      </c>
      <c r="G116" s="25">
        <v>1638</v>
      </c>
      <c r="H116" s="25">
        <v>0</v>
      </c>
      <c r="I116" s="46"/>
      <c r="J116" s="46"/>
      <c r="K116" s="46"/>
      <c r="L116" s="46"/>
    </row>
    <row r="117" spans="1:13" s="23" customFormat="1" ht="18" customHeight="1">
      <c r="A117" s="43"/>
      <c r="B117" s="60"/>
      <c r="C117" s="38">
        <v>2024</v>
      </c>
      <c r="D117" s="24">
        <f t="shared" ref="D117" si="51">E117+F117+G117+H117</f>
        <v>1638</v>
      </c>
      <c r="E117" s="25">
        <v>0</v>
      </c>
      <c r="F117" s="25">
        <v>0</v>
      </c>
      <c r="G117" s="25">
        <v>1638</v>
      </c>
      <c r="H117" s="25">
        <v>0</v>
      </c>
      <c r="I117" s="46"/>
      <c r="J117" s="46"/>
      <c r="K117" s="46"/>
      <c r="L117" s="46"/>
    </row>
    <row r="118" spans="1:13" s="23" customFormat="1" ht="18" customHeight="1">
      <c r="A118" s="43"/>
      <c r="B118" s="60"/>
      <c r="C118" s="38">
        <v>2025</v>
      </c>
      <c r="D118" s="24">
        <f t="shared" si="50"/>
        <v>1638</v>
      </c>
      <c r="E118" s="25">
        <v>0</v>
      </c>
      <c r="F118" s="25">
        <v>0</v>
      </c>
      <c r="G118" s="25">
        <v>1638</v>
      </c>
      <c r="H118" s="25">
        <v>0</v>
      </c>
      <c r="I118" s="46"/>
      <c r="J118" s="46"/>
      <c r="K118" s="46"/>
      <c r="L118" s="46"/>
    </row>
    <row r="119" spans="1:13" s="23" customFormat="1" ht="18" customHeight="1">
      <c r="A119" s="43" t="s">
        <v>103</v>
      </c>
      <c r="B119" s="45" t="s">
        <v>70</v>
      </c>
      <c r="C119" s="38">
        <v>2022</v>
      </c>
      <c r="D119" s="24">
        <f>E119+F119+G119+H119</f>
        <v>4573.43</v>
      </c>
      <c r="E119" s="25">
        <v>0</v>
      </c>
      <c r="F119" s="25">
        <v>0</v>
      </c>
      <c r="G119" s="25">
        <v>4573.43</v>
      </c>
      <c r="H119" s="25">
        <v>0</v>
      </c>
      <c r="I119" s="46">
        <v>473</v>
      </c>
      <c r="J119" s="46" t="s">
        <v>17</v>
      </c>
      <c r="K119" s="46">
        <v>241</v>
      </c>
      <c r="L119" s="46"/>
    </row>
    <row r="120" spans="1:13" s="23" customFormat="1" ht="18" customHeight="1">
      <c r="A120" s="43"/>
      <c r="B120" s="45"/>
      <c r="C120" s="38">
        <v>2023</v>
      </c>
      <c r="D120" s="24">
        <f t="shared" si="50"/>
        <v>3000</v>
      </c>
      <c r="E120" s="25">
        <v>0</v>
      </c>
      <c r="F120" s="25">
        <v>0</v>
      </c>
      <c r="G120" s="25">
        <v>3000</v>
      </c>
      <c r="H120" s="25">
        <v>0</v>
      </c>
      <c r="I120" s="46"/>
      <c r="J120" s="46"/>
      <c r="K120" s="46"/>
      <c r="L120" s="46"/>
    </row>
    <row r="121" spans="1:13" s="23" customFormat="1" ht="18" customHeight="1">
      <c r="A121" s="43"/>
      <c r="B121" s="45"/>
      <c r="C121" s="38">
        <v>2024</v>
      </c>
      <c r="D121" s="24">
        <f t="shared" ref="D121" si="52">E121+F121+G121+H121</f>
        <v>3000</v>
      </c>
      <c r="E121" s="25">
        <v>0</v>
      </c>
      <c r="F121" s="25">
        <v>0</v>
      </c>
      <c r="G121" s="25">
        <v>3000</v>
      </c>
      <c r="H121" s="25">
        <v>0</v>
      </c>
      <c r="I121" s="46"/>
      <c r="J121" s="46"/>
      <c r="K121" s="46"/>
      <c r="L121" s="46"/>
    </row>
    <row r="122" spans="1:13" s="23" customFormat="1" ht="18" customHeight="1">
      <c r="A122" s="44"/>
      <c r="B122" s="45"/>
      <c r="C122" s="38">
        <v>2025</v>
      </c>
      <c r="D122" s="24">
        <f t="shared" si="50"/>
        <v>3000</v>
      </c>
      <c r="E122" s="25">
        <v>0</v>
      </c>
      <c r="F122" s="25">
        <v>0</v>
      </c>
      <c r="G122" s="25">
        <v>3000</v>
      </c>
      <c r="H122" s="25">
        <v>0</v>
      </c>
      <c r="I122" s="46"/>
      <c r="J122" s="46"/>
      <c r="K122" s="46"/>
      <c r="L122" s="46"/>
    </row>
    <row r="123" spans="1:13" s="23" customFormat="1" ht="18" customHeight="1">
      <c r="A123" s="44"/>
      <c r="B123" s="45"/>
      <c r="C123" s="38">
        <v>2022</v>
      </c>
      <c r="D123" s="24">
        <f t="shared" si="49"/>
        <v>12038.5</v>
      </c>
      <c r="E123" s="25">
        <v>0</v>
      </c>
      <c r="F123" s="25">
        <v>0</v>
      </c>
      <c r="G123" s="25">
        <v>12038.5</v>
      </c>
      <c r="H123" s="25">
        <v>0</v>
      </c>
      <c r="I123" s="46">
        <v>477</v>
      </c>
      <c r="J123" s="46" t="s">
        <v>76</v>
      </c>
      <c r="K123" s="46">
        <v>241</v>
      </c>
      <c r="L123" s="46"/>
    </row>
    <row r="124" spans="1:13" s="23" customFormat="1" ht="18" customHeight="1">
      <c r="A124" s="44"/>
      <c r="B124" s="45"/>
      <c r="C124" s="38">
        <v>2023</v>
      </c>
      <c r="D124" s="24">
        <f t="shared" ref="D124:D126" si="53">E124+F124+G124+H124</f>
        <v>12038.5</v>
      </c>
      <c r="E124" s="25">
        <v>0</v>
      </c>
      <c r="F124" s="25">
        <v>0</v>
      </c>
      <c r="G124" s="25">
        <v>12038.5</v>
      </c>
      <c r="H124" s="25">
        <v>0</v>
      </c>
      <c r="I124" s="46"/>
      <c r="J124" s="46"/>
      <c r="K124" s="46"/>
      <c r="L124" s="46"/>
    </row>
    <row r="125" spans="1:13" s="23" customFormat="1" ht="18" customHeight="1">
      <c r="A125" s="44"/>
      <c r="B125" s="45"/>
      <c r="C125" s="38">
        <v>2024</v>
      </c>
      <c r="D125" s="24">
        <f t="shared" ref="D125" si="54">E125+F125+G125+H125</f>
        <v>12038.5</v>
      </c>
      <c r="E125" s="25">
        <v>0</v>
      </c>
      <c r="F125" s="25">
        <v>0</v>
      </c>
      <c r="G125" s="25">
        <v>12038.5</v>
      </c>
      <c r="H125" s="25">
        <v>0</v>
      </c>
      <c r="I125" s="46"/>
      <c r="J125" s="46"/>
      <c r="K125" s="46"/>
      <c r="L125" s="46"/>
    </row>
    <row r="126" spans="1:13" s="23" customFormat="1" ht="15" customHeight="1">
      <c r="A126" s="44"/>
      <c r="B126" s="45"/>
      <c r="C126" s="38">
        <v>2025</v>
      </c>
      <c r="D126" s="24">
        <f t="shared" si="53"/>
        <v>12038.5</v>
      </c>
      <c r="E126" s="25">
        <v>0</v>
      </c>
      <c r="F126" s="25">
        <v>0</v>
      </c>
      <c r="G126" s="25">
        <v>12038.5</v>
      </c>
      <c r="H126" s="25">
        <v>0</v>
      </c>
      <c r="I126" s="46"/>
      <c r="J126" s="46"/>
      <c r="K126" s="46"/>
      <c r="L126" s="46"/>
    </row>
    <row r="127" spans="1:13" s="23" customFormat="1" ht="15" customHeight="1">
      <c r="A127" s="22">
        <v>1</v>
      </c>
      <c r="B127" s="22">
        <v>2</v>
      </c>
      <c r="C127" s="22">
        <v>3</v>
      </c>
      <c r="D127" s="22">
        <v>4</v>
      </c>
      <c r="E127" s="22">
        <v>5</v>
      </c>
      <c r="F127" s="22">
        <v>6</v>
      </c>
      <c r="G127" s="22">
        <v>7</v>
      </c>
      <c r="H127" s="22">
        <v>8</v>
      </c>
      <c r="I127" s="38">
        <v>9</v>
      </c>
      <c r="J127" s="38">
        <v>10</v>
      </c>
      <c r="K127" s="38">
        <v>11</v>
      </c>
      <c r="L127" s="38">
        <v>12</v>
      </c>
    </row>
    <row r="128" spans="1:13" s="23" customFormat="1" ht="20.25" customHeight="1">
      <c r="A128" s="43" t="s">
        <v>104</v>
      </c>
      <c r="B128" s="45" t="s">
        <v>51</v>
      </c>
      <c r="C128" s="38">
        <v>2022</v>
      </c>
      <c r="D128" s="24">
        <f t="shared" si="49"/>
        <v>37773.300000000003</v>
      </c>
      <c r="E128" s="25">
        <v>0</v>
      </c>
      <c r="F128" s="25">
        <v>0</v>
      </c>
      <c r="G128" s="25">
        <v>37773.300000000003</v>
      </c>
      <c r="H128" s="25">
        <v>0</v>
      </c>
      <c r="I128" s="46">
        <v>473</v>
      </c>
      <c r="J128" s="46" t="s">
        <v>17</v>
      </c>
      <c r="K128" s="46">
        <v>241</v>
      </c>
      <c r="L128" s="46"/>
    </row>
    <row r="129" spans="1:12" s="23" customFormat="1" ht="20.25" customHeight="1">
      <c r="A129" s="43"/>
      <c r="B129" s="45"/>
      <c r="C129" s="38">
        <v>2023</v>
      </c>
      <c r="D129" s="24">
        <f t="shared" ref="D129:D131" si="55">E129+F129+G129+H129</f>
        <v>34258.800000000003</v>
      </c>
      <c r="E129" s="25">
        <v>0</v>
      </c>
      <c r="F129" s="25">
        <v>0</v>
      </c>
      <c r="G129" s="25">
        <v>34258.800000000003</v>
      </c>
      <c r="H129" s="25">
        <v>0</v>
      </c>
      <c r="I129" s="46"/>
      <c r="J129" s="46"/>
      <c r="K129" s="46"/>
      <c r="L129" s="46"/>
    </row>
    <row r="130" spans="1:12" s="23" customFormat="1" ht="20.25" customHeight="1">
      <c r="A130" s="43"/>
      <c r="B130" s="45"/>
      <c r="C130" s="38">
        <v>2024</v>
      </c>
      <c r="D130" s="24">
        <f t="shared" ref="D130" si="56">E130+F130+G130+H130</f>
        <v>34258.800000000003</v>
      </c>
      <c r="E130" s="25">
        <v>0</v>
      </c>
      <c r="F130" s="25">
        <v>0</v>
      </c>
      <c r="G130" s="25">
        <v>34258.800000000003</v>
      </c>
      <c r="H130" s="25">
        <v>0</v>
      </c>
      <c r="I130" s="46"/>
      <c r="J130" s="46"/>
      <c r="K130" s="46"/>
      <c r="L130" s="46"/>
    </row>
    <row r="131" spans="1:12" s="23" customFormat="1" ht="20.25" customHeight="1">
      <c r="A131" s="44"/>
      <c r="B131" s="45"/>
      <c r="C131" s="38">
        <v>2025</v>
      </c>
      <c r="D131" s="24">
        <f t="shared" si="55"/>
        <v>34258.800000000003</v>
      </c>
      <c r="E131" s="25">
        <v>0</v>
      </c>
      <c r="F131" s="25">
        <v>0</v>
      </c>
      <c r="G131" s="25">
        <v>34258.800000000003</v>
      </c>
      <c r="H131" s="25">
        <v>0</v>
      </c>
      <c r="I131" s="46"/>
      <c r="J131" s="46"/>
      <c r="K131" s="46"/>
      <c r="L131" s="46"/>
    </row>
    <row r="132" spans="1:12" s="23" customFormat="1" ht="20.25" customHeight="1">
      <c r="A132" s="43" t="s">
        <v>108</v>
      </c>
      <c r="B132" s="45" t="s">
        <v>58</v>
      </c>
      <c r="C132" s="38">
        <v>2022</v>
      </c>
      <c r="D132" s="24">
        <f t="shared" si="49"/>
        <v>4692.8999999999996</v>
      </c>
      <c r="E132" s="25">
        <v>0</v>
      </c>
      <c r="F132" s="25">
        <v>4108.5</v>
      </c>
      <c r="G132" s="25">
        <v>584.4</v>
      </c>
      <c r="H132" s="25">
        <v>0</v>
      </c>
      <c r="I132" s="46">
        <v>473</v>
      </c>
      <c r="J132" s="46" t="s">
        <v>75</v>
      </c>
      <c r="K132" s="46">
        <v>241</v>
      </c>
      <c r="L132" s="46"/>
    </row>
    <row r="133" spans="1:12" s="23" customFormat="1" ht="20.25" customHeight="1">
      <c r="A133" s="43"/>
      <c r="B133" s="45"/>
      <c r="C133" s="38">
        <v>2023</v>
      </c>
      <c r="D133" s="24">
        <f t="shared" si="49"/>
        <v>4320.2</v>
      </c>
      <c r="E133" s="25">
        <v>0</v>
      </c>
      <c r="F133" s="25">
        <v>4108.5</v>
      </c>
      <c r="G133" s="25">
        <v>211.7</v>
      </c>
      <c r="H133" s="25">
        <v>0</v>
      </c>
      <c r="I133" s="46"/>
      <c r="J133" s="46"/>
      <c r="K133" s="46"/>
      <c r="L133" s="46"/>
    </row>
    <row r="134" spans="1:12" s="23" customFormat="1" ht="20.25" customHeight="1">
      <c r="A134" s="44"/>
      <c r="B134" s="45"/>
      <c r="C134" s="38">
        <v>2024</v>
      </c>
      <c r="D134" s="24">
        <f t="shared" si="49"/>
        <v>4320.2</v>
      </c>
      <c r="E134" s="25">
        <v>0</v>
      </c>
      <c r="F134" s="25">
        <v>4108.5</v>
      </c>
      <c r="G134" s="25">
        <v>211.7</v>
      </c>
      <c r="H134" s="25">
        <v>0</v>
      </c>
      <c r="I134" s="46"/>
      <c r="J134" s="46"/>
      <c r="K134" s="46"/>
      <c r="L134" s="46"/>
    </row>
    <row r="135" spans="1:12" s="23" customFormat="1" ht="30">
      <c r="A135" s="46"/>
      <c r="B135" s="40" t="s">
        <v>109</v>
      </c>
      <c r="C135" s="38"/>
      <c r="D135" s="24">
        <f>SUM(E135:H135)</f>
        <v>4084889.51174</v>
      </c>
      <c r="E135" s="24">
        <f>E136+E137+E138+E139</f>
        <v>1639182.3201200003</v>
      </c>
      <c r="F135" s="24">
        <f>F136+F137+F138+F139</f>
        <v>1869020.8798799999</v>
      </c>
      <c r="G135" s="24">
        <f>G136+G137+G138+G139</f>
        <v>576686.31174000003</v>
      </c>
      <c r="H135" s="24">
        <f>SUM(H143:H158)</f>
        <v>0</v>
      </c>
      <c r="I135" s="40"/>
      <c r="J135" s="40"/>
      <c r="K135" s="40"/>
      <c r="L135" s="40"/>
    </row>
    <row r="136" spans="1:12" s="23" customFormat="1" ht="15">
      <c r="A136" s="46"/>
      <c r="B136" s="40"/>
      <c r="C136" s="38">
        <v>2022</v>
      </c>
      <c r="D136" s="24">
        <f>D140+D143+D147+D151+D155</f>
        <v>1427092.51174</v>
      </c>
      <c r="E136" s="24">
        <f t="shared" ref="E136:G136" si="57">E140+E143+E147+E151+E155</f>
        <v>533065.42012000002</v>
      </c>
      <c r="F136" s="24">
        <f t="shared" si="57"/>
        <v>732093.67987999995</v>
      </c>
      <c r="G136" s="24">
        <f t="shared" si="57"/>
        <v>161933.41173999995</v>
      </c>
      <c r="H136" s="24">
        <f>H144+H148+H152+H156</f>
        <v>0</v>
      </c>
      <c r="I136" s="40"/>
      <c r="J136" s="40"/>
      <c r="K136" s="40"/>
      <c r="L136" s="40"/>
    </row>
    <row r="137" spans="1:12" s="23" customFormat="1" ht="15">
      <c r="A137" s="46"/>
      <c r="B137" s="40"/>
      <c r="C137" s="38">
        <v>2023</v>
      </c>
      <c r="D137" s="24">
        <f t="shared" ref="D137:G137" si="58">D141+D144+D148+D152+D156</f>
        <v>1468103.4999999998</v>
      </c>
      <c r="E137" s="24">
        <f t="shared" si="58"/>
        <v>511536.2</v>
      </c>
      <c r="F137" s="24">
        <f t="shared" si="58"/>
        <v>818132.5</v>
      </c>
      <c r="G137" s="24">
        <f t="shared" si="58"/>
        <v>138434.80000000002</v>
      </c>
      <c r="H137" s="24">
        <f>H146+H150+H154+H158</f>
        <v>0</v>
      </c>
      <c r="I137" s="40"/>
      <c r="J137" s="40"/>
      <c r="K137" s="40"/>
      <c r="L137" s="40"/>
    </row>
    <row r="138" spans="1:12" s="23" customFormat="1" ht="15">
      <c r="A138" s="46"/>
      <c r="B138" s="40"/>
      <c r="C138" s="38">
        <v>2024</v>
      </c>
      <c r="D138" s="24">
        <f t="shared" ref="D138:G138" si="59">D142+D145+D149+D153+D157</f>
        <v>1051810.3</v>
      </c>
      <c r="E138" s="24">
        <f t="shared" si="59"/>
        <v>594580.70000000007</v>
      </c>
      <c r="F138" s="24">
        <f t="shared" si="59"/>
        <v>318794.7</v>
      </c>
      <c r="G138" s="24">
        <f t="shared" si="59"/>
        <v>138434.9</v>
      </c>
      <c r="H138" s="24">
        <f>H146+H150+H154+H158</f>
        <v>0</v>
      </c>
      <c r="I138" s="40"/>
      <c r="J138" s="40"/>
      <c r="K138" s="40"/>
      <c r="L138" s="40"/>
    </row>
    <row r="139" spans="1:12" s="23" customFormat="1" ht="15">
      <c r="A139" s="46"/>
      <c r="B139" s="40"/>
      <c r="C139" s="38">
        <v>2025</v>
      </c>
      <c r="D139" s="24">
        <f>D146+D150+D154+D158</f>
        <v>137883.20000000001</v>
      </c>
      <c r="E139" s="24">
        <f t="shared" ref="E139:G139" si="60">E146+E150+E154+E158</f>
        <v>0</v>
      </c>
      <c r="F139" s="24">
        <f t="shared" si="60"/>
        <v>0</v>
      </c>
      <c r="G139" s="24">
        <f t="shared" si="60"/>
        <v>137883.20000000001</v>
      </c>
      <c r="H139" s="24">
        <f>H147+H151+H155+H159</f>
        <v>0</v>
      </c>
      <c r="I139" s="40"/>
      <c r="J139" s="40"/>
      <c r="K139" s="40"/>
      <c r="L139" s="40"/>
    </row>
    <row r="140" spans="1:12" s="23" customFormat="1" ht="15" customHeight="1">
      <c r="A140" s="46"/>
      <c r="B140" s="40" t="s">
        <v>110</v>
      </c>
      <c r="C140" s="38">
        <v>2022</v>
      </c>
      <c r="D140" s="24">
        <f>SUM(E140:H140)</f>
        <v>644562.57999999996</v>
      </c>
      <c r="E140" s="25">
        <f>E44+E47</f>
        <v>0</v>
      </c>
      <c r="F140" s="25">
        <f t="shared" ref="F140:G140" si="61">F44+F47</f>
        <v>644522</v>
      </c>
      <c r="G140" s="25">
        <f t="shared" si="61"/>
        <v>40.58</v>
      </c>
      <c r="H140" s="25">
        <f t="shared" ref="H140:H141" si="62">H44+H47</f>
        <v>0</v>
      </c>
      <c r="I140" s="46">
        <v>469</v>
      </c>
      <c r="J140" s="46"/>
      <c r="K140" s="46"/>
      <c r="L140" s="46"/>
    </row>
    <row r="141" spans="1:12" s="23" customFormat="1" ht="15" customHeight="1">
      <c r="A141" s="46"/>
      <c r="B141" s="40"/>
      <c r="C141" s="38">
        <v>2023</v>
      </c>
      <c r="D141" s="24">
        <f t="shared" ref="D141:D158" si="63">SUM(E141:H141)</f>
        <v>735000</v>
      </c>
      <c r="E141" s="25">
        <f t="shared" ref="E141:G141" si="64">E45+E48</f>
        <v>0</v>
      </c>
      <c r="F141" s="25">
        <f t="shared" si="64"/>
        <v>735000</v>
      </c>
      <c r="G141" s="25">
        <f t="shared" si="64"/>
        <v>0</v>
      </c>
      <c r="H141" s="25">
        <f t="shared" si="62"/>
        <v>0</v>
      </c>
      <c r="I141" s="46"/>
      <c r="J141" s="46"/>
      <c r="K141" s="46"/>
      <c r="L141" s="46"/>
    </row>
    <row r="142" spans="1:12" s="23" customFormat="1" ht="15" customHeight="1">
      <c r="A142" s="46"/>
      <c r="B142" s="40"/>
      <c r="C142" s="38">
        <v>2024</v>
      </c>
      <c r="D142" s="24">
        <f t="shared" ref="D142" si="65">SUM(E142:H142)</f>
        <v>234000</v>
      </c>
      <c r="E142" s="25">
        <f t="shared" ref="E142:G142" si="66">E46+E49</f>
        <v>0</v>
      </c>
      <c r="F142" s="25">
        <f t="shared" si="66"/>
        <v>234000</v>
      </c>
      <c r="G142" s="25">
        <f t="shared" si="66"/>
        <v>0</v>
      </c>
      <c r="H142" s="25">
        <f>H45+H48</f>
        <v>0</v>
      </c>
      <c r="I142" s="46"/>
      <c r="J142" s="46"/>
      <c r="K142" s="46"/>
      <c r="L142" s="46"/>
    </row>
    <row r="143" spans="1:12" s="23" customFormat="1" ht="15">
      <c r="A143" s="46"/>
      <c r="B143" s="40"/>
      <c r="C143" s="38">
        <v>2022</v>
      </c>
      <c r="D143" s="24">
        <f t="shared" si="63"/>
        <v>764758.93173999991</v>
      </c>
      <c r="E143" s="24">
        <f t="shared" ref="E143:F143" si="67">E12+E16+E21+E26+E30+E34+E40+E52+E56+E63+E72+E76+E77+E79+E84+E90+E102+E106+E111+E119+E128+E132+E37</f>
        <v>531358.42012000002</v>
      </c>
      <c r="F143" s="24">
        <f t="shared" si="67"/>
        <v>87571.679879999996</v>
      </c>
      <c r="G143" s="24">
        <f>G12+G16+G21+G26+G30+G34+G40+G52+G56+G63+G72+G76+G77+G79+G84+G90+G102+G106+G111+G119+G128+G132+G37+G50</f>
        <v>145828.83173999997</v>
      </c>
      <c r="H143" s="24">
        <f>H132+H128+H119+H111+H106+H102+H90+H84+H79+H76+H63+H56+H52+H34+H30+H26+H21+H16+H12+H40+H37</f>
        <v>0</v>
      </c>
      <c r="I143" s="46">
        <v>473</v>
      </c>
      <c r="J143" s="46"/>
      <c r="K143" s="46"/>
      <c r="L143" s="46"/>
    </row>
    <row r="144" spans="1:12" s="23" customFormat="1" ht="15">
      <c r="A144" s="46"/>
      <c r="B144" s="40"/>
      <c r="C144" s="38">
        <v>2023</v>
      </c>
      <c r="D144" s="24">
        <f t="shared" si="63"/>
        <v>715332.29999999993</v>
      </c>
      <c r="E144" s="24">
        <f t="shared" ref="E144:F144" si="68">E13+E17+E22+E27+E31+E35+E41+E53+E57+E64+E73+E80+E85+E91+E103+E107+E112+E120+E129+E133+E38</f>
        <v>509829.2</v>
      </c>
      <c r="F144" s="24">
        <f t="shared" si="68"/>
        <v>83132.5</v>
      </c>
      <c r="G144" s="24">
        <f>G13+G17+G22+G27+G31+G35+G41+G53+G57+G64+G73+G80+G85+G91+G103+G107+G112+G120+G129+G133+G38</f>
        <v>122370.6</v>
      </c>
      <c r="H144" s="24">
        <f>H133+H129+H120+H112+H107+H103+H91+H85+H80+H77+H64+H57+H53+H35+H31+H27+H22+H17+H13+H41+H38</f>
        <v>0</v>
      </c>
      <c r="I144" s="46"/>
      <c r="J144" s="46"/>
      <c r="K144" s="46"/>
      <c r="L144" s="46"/>
    </row>
    <row r="145" spans="1:12" s="23" customFormat="1" ht="15">
      <c r="A145" s="46"/>
      <c r="B145" s="40"/>
      <c r="C145" s="38">
        <v>2024</v>
      </c>
      <c r="D145" s="24">
        <f t="shared" ref="D145" si="69">SUM(E145:H145)</f>
        <v>800039</v>
      </c>
      <c r="E145" s="24">
        <f t="shared" ref="E145:F145" si="70">E14+E18+E23+E28+E32+E36+E42+E54+E58+E65+E74+E81+E86+E92+E104+E108+E113+E122+E130+E134+E39</f>
        <v>592873.70000000007</v>
      </c>
      <c r="F145" s="24">
        <f t="shared" si="70"/>
        <v>84794.7</v>
      </c>
      <c r="G145" s="24">
        <f>G14+G18+G23+G28+G32+G36+G42+G54+G58+G65+G74+G81+G86+G92+G104+G108+G113+G122+G130+G134+G39</f>
        <v>122370.6</v>
      </c>
      <c r="H145" s="24">
        <f>H133+H130+H120+H113+H108+H104+H92+H86+H81+H74+H65+H57+H54+H35+H32+H28+H23+H18+H14+H41+H38</f>
        <v>0</v>
      </c>
      <c r="I145" s="46"/>
      <c r="J145" s="46"/>
      <c r="K145" s="46"/>
      <c r="L145" s="46"/>
    </row>
    <row r="146" spans="1:12" s="23" customFormat="1" ht="15">
      <c r="A146" s="46"/>
      <c r="B146" s="40"/>
      <c r="C146" s="38">
        <v>2025</v>
      </c>
      <c r="D146" s="24">
        <f t="shared" si="63"/>
        <v>121818.90000000001</v>
      </c>
      <c r="E146" s="24">
        <f t="shared" ref="E146:F146" si="71">E15+E19+E24+E29+E33+E55+E66+E75+E82+E93+E105+E109+E114+E122+E131</f>
        <v>0</v>
      </c>
      <c r="F146" s="24">
        <f t="shared" si="71"/>
        <v>0</v>
      </c>
      <c r="G146" s="24">
        <f>G15+G19+G24+G29+G33+G55+G66+G75+G82+G93+G105+G109+G114+G122+G131</f>
        <v>121818.90000000001</v>
      </c>
      <c r="H146" s="24">
        <f>H134+H131+H122+H114+H109+H105+H93+H87+H82+H75+H66+H58+H55+H36+H33+H29+H24+H19+H15+H42+H39</f>
        <v>0</v>
      </c>
      <c r="I146" s="46"/>
      <c r="J146" s="46"/>
      <c r="K146" s="46"/>
      <c r="L146" s="46"/>
    </row>
    <row r="147" spans="1:12" s="23" customFormat="1" ht="15">
      <c r="A147" s="46"/>
      <c r="B147" s="40"/>
      <c r="C147" s="38">
        <v>2022</v>
      </c>
      <c r="D147" s="24">
        <f t="shared" si="63"/>
        <v>300</v>
      </c>
      <c r="E147" s="24">
        <f t="shared" ref="E147:F147" si="72">E68</f>
        <v>0</v>
      </c>
      <c r="F147" s="24">
        <f t="shared" si="72"/>
        <v>0</v>
      </c>
      <c r="G147" s="24">
        <f t="shared" ref="G147:H150" si="73">G68</f>
        <v>300</v>
      </c>
      <c r="H147" s="24">
        <f t="shared" si="73"/>
        <v>0</v>
      </c>
      <c r="I147" s="46">
        <v>475</v>
      </c>
      <c r="J147" s="46"/>
      <c r="K147" s="46"/>
      <c r="L147" s="46"/>
    </row>
    <row r="148" spans="1:12" s="23" customFormat="1" ht="15">
      <c r="A148" s="46"/>
      <c r="B148" s="40"/>
      <c r="C148" s="38">
        <v>2023</v>
      </c>
      <c r="D148" s="24">
        <f t="shared" si="63"/>
        <v>300</v>
      </c>
      <c r="E148" s="24">
        <f t="shared" ref="E148:F150" si="74">E69</f>
        <v>0</v>
      </c>
      <c r="F148" s="24">
        <f t="shared" si="74"/>
        <v>0</v>
      </c>
      <c r="G148" s="24">
        <f t="shared" si="73"/>
        <v>300</v>
      </c>
      <c r="H148" s="24">
        <f t="shared" si="73"/>
        <v>0</v>
      </c>
      <c r="I148" s="46"/>
      <c r="J148" s="46"/>
      <c r="K148" s="46"/>
      <c r="L148" s="46"/>
    </row>
    <row r="149" spans="1:12" s="23" customFormat="1" ht="15">
      <c r="A149" s="46"/>
      <c r="B149" s="40"/>
      <c r="C149" s="38">
        <v>2024</v>
      </c>
      <c r="D149" s="24">
        <f t="shared" ref="D149" si="75">SUM(E149:H149)</f>
        <v>300</v>
      </c>
      <c r="E149" s="24">
        <f t="shared" si="74"/>
        <v>0</v>
      </c>
      <c r="F149" s="24">
        <f t="shared" si="74"/>
        <v>0</v>
      </c>
      <c r="G149" s="24">
        <f t="shared" si="73"/>
        <v>300</v>
      </c>
      <c r="H149" s="24">
        <f t="shared" si="73"/>
        <v>0</v>
      </c>
      <c r="I149" s="46"/>
      <c r="J149" s="46"/>
      <c r="K149" s="46"/>
      <c r="L149" s="46"/>
    </row>
    <row r="150" spans="1:12" s="23" customFormat="1" ht="15">
      <c r="A150" s="46"/>
      <c r="B150" s="40"/>
      <c r="C150" s="38">
        <v>2025</v>
      </c>
      <c r="D150" s="24">
        <f t="shared" si="63"/>
        <v>300</v>
      </c>
      <c r="E150" s="24">
        <f t="shared" si="74"/>
        <v>0</v>
      </c>
      <c r="F150" s="24">
        <f t="shared" si="74"/>
        <v>0</v>
      </c>
      <c r="G150" s="24">
        <f t="shared" si="73"/>
        <v>300</v>
      </c>
      <c r="H150" s="24">
        <f t="shared" si="73"/>
        <v>0</v>
      </c>
      <c r="I150" s="46"/>
      <c r="J150" s="46"/>
      <c r="K150" s="46"/>
      <c r="L150" s="46"/>
    </row>
    <row r="151" spans="1:12" s="23" customFormat="1" ht="15">
      <c r="A151" s="46"/>
      <c r="B151" s="40"/>
      <c r="C151" s="38">
        <v>2022</v>
      </c>
      <c r="D151" s="24">
        <f t="shared" si="63"/>
        <v>15676.5</v>
      </c>
      <c r="E151" s="24">
        <f t="shared" ref="E151:H154" si="76">E123+E115+E94</f>
        <v>0</v>
      </c>
      <c r="F151" s="24">
        <f t="shared" si="76"/>
        <v>0</v>
      </c>
      <c r="G151" s="24">
        <f t="shared" si="76"/>
        <v>15676.5</v>
      </c>
      <c r="H151" s="24">
        <f t="shared" si="76"/>
        <v>0</v>
      </c>
      <c r="I151" s="46">
        <v>477</v>
      </c>
      <c r="J151" s="46"/>
      <c r="K151" s="46"/>
      <c r="L151" s="46"/>
    </row>
    <row r="152" spans="1:12" s="23" customFormat="1" ht="15">
      <c r="A152" s="46"/>
      <c r="B152" s="40"/>
      <c r="C152" s="38">
        <v>2023</v>
      </c>
      <c r="D152" s="24">
        <f t="shared" si="63"/>
        <v>15676.5</v>
      </c>
      <c r="E152" s="24">
        <f t="shared" si="76"/>
        <v>0</v>
      </c>
      <c r="F152" s="24">
        <f t="shared" si="76"/>
        <v>0</v>
      </c>
      <c r="G152" s="24">
        <f t="shared" si="76"/>
        <v>15676.5</v>
      </c>
      <c r="H152" s="24">
        <f t="shared" si="76"/>
        <v>0</v>
      </c>
      <c r="I152" s="46"/>
      <c r="J152" s="46"/>
      <c r="K152" s="46"/>
      <c r="L152" s="46"/>
    </row>
    <row r="153" spans="1:12" s="23" customFormat="1" ht="15">
      <c r="A153" s="46"/>
      <c r="B153" s="40"/>
      <c r="C153" s="38">
        <v>2024</v>
      </c>
      <c r="D153" s="24">
        <f t="shared" ref="D153" si="77">SUM(E153:H153)</f>
        <v>15676.5</v>
      </c>
      <c r="E153" s="24">
        <f t="shared" si="76"/>
        <v>0</v>
      </c>
      <c r="F153" s="24">
        <f t="shared" si="76"/>
        <v>0</v>
      </c>
      <c r="G153" s="24">
        <f t="shared" si="76"/>
        <v>15676.5</v>
      </c>
      <c r="H153" s="24">
        <f t="shared" si="76"/>
        <v>0</v>
      </c>
      <c r="I153" s="46"/>
      <c r="J153" s="46"/>
      <c r="K153" s="46"/>
      <c r="L153" s="46"/>
    </row>
    <row r="154" spans="1:12" s="23" customFormat="1" ht="15">
      <c r="A154" s="46"/>
      <c r="B154" s="40"/>
      <c r="C154" s="38">
        <v>2025</v>
      </c>
      <c r="D154" s="24">
        <f t="shared" si="63"/>
        <v>15676.5</v>
      </c>
      <c r="E154" s="24">
        <f t="shared" si="76"/>
        <v>0</v>
      </c>
      <c r="F154" s="24">
        <f t="shared" si="76"/>
        <v>0</v>
      </c>
      <c r="G154" s="24">
        <f t="shared" si="76"/>
        <v>15676.5</v>
      </c>
      <c r="H154" s="24">
        <f t="shared" si="76"/>
        <v>0</v>
      </c>
      <c r="I154" s="46"/>
      <c r="J154" s="46"/>
      <c r="K154" s="46"/>
      <c r="L154" s="46"/>
    </row>
    <row r="155" spans="1:12" s="23" customFormat="1" ht="15">
      <c r="A155" s="46"/>
      <c r="B155" s="40"/>
      <c r="C155" s="38">
        <v>2022</v>
      </c>
      <c r="D155" s="24">
        <f t="shared" si="63"/>
        <v>1794.5</v>
      </c>
      <c r="E155" s="24">
        <f t="shared" ref="E155:H156" si="78">E98+E59</f>
        <v>1707</v>
      </c>
      <c r="F155" s="24">
        <f t="shared" si="78"/>
        <v>0</v>
      </c>
      <c r="G155" s="24">
        <f t="shared" si="78"/>
        <v>87.5</v>
      </c>
      <c r="H155" s="24">
        <f t="shared" si="78"/>
        <v>0</v>
      </c>
      <c r="I155" s="46">
        <v>478</v>
      </c>
      <c r="J155" s="46"/>
      <c r="K155" s="46"/>
      <c r="L155" s="46"/>
    </row>
    <row r="156" spans="1:12" s="23" customFormat="1" ht="15">
      <c r="A156" s="46"/>
      <c r="B156" s="40"/>
      <c r="C156" s="38">
        <v>2023</v>
      </c>
      <c r="D156" s="24">
        <f t="shared" si="63"/>
        <v>1794.7</v>
      </c>
      <c r="E156" s="24">
        <f t="shared" si="78"/>
        <v>1707</v>
      </c>
      <c r="F156" s="24">
        <f t="shared" si="78"/>
        <v>0</v>
      </c>
      <c r="G156" s="24">
        <f t="shared" si="78"/>
        <v>87.7</v>
      </c>
      <c r="H156" s="24">
        <f t="shared" si="78"/>
        <v>0</v>
      </c>
      <c r="I156" s="46"/>
      <c r="J156" s="46"/>
      <c r="K156" s="46"/>
      <c r="L156" s="46"/>
    </row>
    <row r="157" spans="1:12" s="23" customFormat="1" ht="15">
      <c r="A157" s="46"/>
      <c r="B157" s="40"/>
      <c r="C157" s="38">
        <v>2024</v>
      </c>
      <c r="D157" s="24">
        <f t="shared" ref="D157" si="79">SUM(E157:H157)</f>
        <v>1794.8</v>
      </c>
      <c r="E157" s="24">
        <f>E100+E60</f>
        <v>1707</v>
      </c>
      <c r="F157" s="24">
        <f>F100+F60</f>
        <v>0</v>
      </c>
      <c r="G157" s="24">
        <f>G100+G60</f>
        <v>87.8</v>
      </c>
      <c r="H157" s="24">
        <f>H100+H60</f>
        <v>0</v>
      </c>
      <c r="I157" s="46"/>
      <c r="J157" s="46"/>
      <c r="K157" s="46"/>
      <c r="L157" s="46"/>
    </row>
    <row r="158" spans="1:12" s="23" customFormat="1" ht="15">
      <c r="A158" s="46"/>
      <c r="B158" s="40"/>
      <c r="C158" s="38">
        <v>2025</v>
      </c>
      <c r="D158" s="24">
        <f t="shared" si="63"/>
        <v>87.8</v>
      </c>
      <c r="E158" s="24">
        <v>0</v>
      </c>
      <c r="F158" s="24">
        <f>F101+F61</f>
        <v>0</v>
      </c>
      <c r="G158" s="24">
        <f>G101</f>
        <v>87.8</v>
      </c>
      <c r="H158" s="24">
        <f>H101+H61</f>
        <v>0</v>
      </c>
      <c r="I158" s="46"/>
      <c r="J158" s="46"/>
      <c r="K158" s="46"/>
      <c r="L158" s="46"/>
    </row>
    <row r="159" spans="1:12">
      <c r="G159" s="9"/>
    </row>
    <row r="160" spans="1:12">
      <c r="G160" s="9"/>
    </row>
    <row r="161" spans="1:15">
      <c r="G161" s="9"/>
    </row>
    <row r="162" spans="1:15" s="10" customFormat="1" ht="46.5" customHeight="1">
      <c r="A162" s="52" t="s">
        <v>111</v>
      </c>
      <c r="B162" s="52"/>
      <c r="C162" s="52"/>
      <c r="D162" s="52"/>
      <c r="E162" s="52"/>
      <c r="F162" s="52"/>
      <c r="G162" s="52"/>
      <c r="I162" s="21"/>
      <c r="J162" s="21"/>
      <c r="K162" s="51" t="s">
        <v>112</v>
      </c>
      <c r="L162" s="51"/>
      <c r="M162" s="30"/>
      <c r="N162" s="30"/>
      <c r="O162" s="30"/>
    </row>
    <row r="166" spans="1:15">
      <c r="E166" s="16"/>
    </row>
    <row r="167" spans="1:15">
      <c r="F167" s="16"/>
      <c r="G167" s="16"/>
      <c r="H167" s="16"/>
    </row>
    <row r="172" spans="1:15">
      <c r="I172" s="36"/>
      <c r="J172" s="36"/>
      <c r="K172" s="36"/>
    </row>
  </sheetData>
  <autoFilter ref="A9:G102">
    <filterColumn colId="3"/>
    <filterColumn colId="5"/>
    <filterColumn colId="6"/>
  </autoFilter>
  <mergeCells count="207">
    <mergeCell ref="K98:K101"/>
    <mergeCell ref="B90:B101"/>
    <mergeCell ref="A90:A101"/>
    <mergeCell ref="I84:I87"/>
    <mergeCell ref="I132:I134"/>
    <mergeCell ref="J132:J134"/>
    <mergeCell ref="K132:K134"/>
    <mergeCell ref="L132:L134"/>
    <mergeCell ref="K128:K131"/>
    <mergeCell ref="K84:K87"/>
    <mergeCell ref="K102:K105"/>
    <mergeCell ref="L84:L87"/>
    <mergeCell ref="L94:L97"/>
    <mergeCell ref="L98:L101"/>
    <mergeCell ref="J102:J105"/>
    <mergeCell ref="K123:K126"/>
    <mergeCell ref="J119:J122"/>
    <mergeCell ref="K119:K122"/>
    <mergeCell ref="L119:L122"/>
    <mergeCell ref="J123:J126"/>
    <mergeCell ref="J111:J114"/>
    <mergeCell ref="L102:L105"/>
    <mergeCell ref="L106:L109"/>
    <mergeCell ref="A84:A87"/>
    <mergeCell ref="B84:B87"/>
    <mergeCell ref="A132:A134"/>
    <mergeCell ref="B132:B134"/>
    <mergeCell ref="I102:I105"/>
    <mergeCell ref="I106:I109"/>
    <mergeCell ref="J128:J131"/>
    <mergeCell ref="J84:J87"/>
    <mergeCell ref="I123:I126"/>
    <mergeCell ref="B128:B131"/>
    <mergeCell ref="A119:A126"/>
    <mergeCell ref="J94:J97"/>
    <mergeCell ref="J98:J101"/>
    <mergeCell ref="A128:A131"/>
    <mergeCell ref="A102:A105"/>
    <mergeCell ref="A106:A109"/>
    <mergeCell ref="A110:L110"/>
    <mergeCell ref="B102:B105"/>
    <mergeCell ref="B106:B109"/>
    <mergeCell ref="B119:B126"/>
    <mergeCell ref="L123:L126"/>
    <mergeCell ref="K111:K114"/>
    <mergeCell ref="I128:I131"/>
    <mergeCell ref="K94:K97"/>
    <mergeCell ref="J106:J109"/>
    <mergeCell ref="K106:K109"/>
    <mergeCell ref="B111:B118"/>
    <mergeCell ref="A111:A118"/>
    <mergeCell ref="A21:A24"/>
    <mergeCell ref="B21:B24"/>
    <mergeCell ref="A26:A29"/>
    <mergeCell ref="B26:B29"/>
    <mergeCell ref="A30:A33"/>
    <mergeCell ref="B30:B33"/>
    <mergeCell ref="K21:K24"/>
    <mergeCell ref="K26:K29"/>
    <mergeCell ref="K30:K33"/>
    <mergeCell ref="B34:B36"/>
    <mergeCell ref="A34:A36"/>
    <mergeCell ref="B37:B39"/>
    <mergeCell ref="A37:A39"/>
    <mergeCell ref="J37:J39"/>
    <mergeCell ref="B40:B42"/>
    <mergeCell ref="A40:A42"/>
    <mergeCell ref="B44:B46"/>
    <mergeCell ref="A44:A46"/>
    <mergeCell ref="A47:A49"/>
    <mergeCell ref="B47:B49"/>
    <mergeCell ref="I44:I46"/>
    <mergeCell ref="D8:H8"/>
    <mergeCell ref="I8:I9"/>
    <mergeCell ref="I12:I15"/>
    <mergeCell ref="I16:I19"/>
    <mergeCell ref="I21:I24"/>
    <mergeCell ref="I26:I29"/>
    <mergeCell ref="I30:I33"/>
    <mergeCell ref="I52:I55"/>
    <mergeCell ref="H4:L4"/>
    <mergeCell ref="A20:L20"/>
    <mergeCell ref="A11:L11"/>
    <mergeCell ref="A12:A15"/>
    <mergeCell ref="B12:B15"/>
    <mergeCell ref="A16:A19"/>
    <mergeCell ref="B16:B19"/>
    <mergeCell ref="A8:A9"/>
    <mergeCell ref="B8:B9"/>
    <mergeCell ref="C8:C9"/>
    <mergeCell ref="A6:L6"/>
    <mergeCell ref="K8:K9"/>
    <mergeCell ref="K12:K15"/>
    <mergeCell ref="A52:A55"/>
    <mergeCell ref="B52:B55"/>
    <mergeCell ref="A51:L51"/>
    <mergeCell ref="J8:J9"/>
    <mergeCell ref="J12:J15"/>
    <mergeCell ref="J16:J19"/>
    <mergeCell ref="J21:J24"/>
    <mergeCell ref="J26:J29"/>
    <mergeCell ref="J30:J33"/>
    <mergeCell ref="J52:J55"/>
    <mergeCell ref="I79:I82"/>
    <mergeCell ref="I63:I66"/>
    <mergeCell ref="I68:I71"/>
    <mergeCell ref="J79:J82"/>
    <mergeCell ref="I59:I61"/>
    <mergeCell ref="J59:J61"/>
    <mergeCell ref="I56:I58"/>
    <mergeCell ref="J56:J58"/>
    <mergeCell ref="J34:J36"/>
    <mergeCell ref="I34:I36"/>
    <mergeCell ref="I40:I42"/>
    <mergeCell ref="J40:J42"/>
    <mergeCell ref="J63:J66"/>
    <mergeCell ref="J68:J71"/>
    <mergeCell ref="I72:I75"/>
    <mergeCell ref="J72:J75"/>
    <mergeCell ref="I37:I39"/>
    <mergeCell ref="K16:K19"/>
    <mergeCell ref="K52:K55"/>
    <mergeCell ref="L59:L61"/>
    <mergeCell ref="K59:K61"/>
    <mergeCell ref="K34:K36"/>
    <mergeCell ref="L34:L36"/>
    <mergeCell ref="K40:K42"/>
    <mergeCell ref="L40:L42"/>
    <mergeCell ref="L44:L46"/>
    <mergeCell ref="L47:L49"/>
    <mergeCell ref="L56:L58"/>
    <mergeCell ref="K37:K39"/>
    <mergeCell ref="L79:L82"/>
    <mergeCell ref="L8:L9"/>
    <mergeCell ref="L12:L15"/>
    <mergeCell ref="L16:L19"/>
    <mergeCell ref="L21:L24"/>
    <mergeCell ref="L26:L29"/>
    <mergeCell ref="L30:L33"/>
    <mergeCell ref="L52:L55"/>
    <mergeCell ref="L63:L66"/>
    <mergeCell ref="L68:L71"/>
    <mergeCell ref="L72:L75"/>
    <mergeCell ref="L37:L39"/>
    <mergeCell ref="K162:L162"/>
    <mergeCell ref="A135:A158"/>
    <mergeCell ref="I143:I146"/>
    <mergeCell ref="J143:J146"/>
    <mergeCell ref="K143:K146"/>
    <mergeCell ref="L143:L146"/>
    <mergeCell ref="I151:I154"/>
    <mergeCell ref="J151:J154"/>
    <mergeCell ref="K151:K154"/>
    <mergeCell ref="L151:L154"/>
    <mergeCell ref="I155:I158"/>
    <mergeCell ref="J155:J158"/>
    <mergeCell ref="K155:K158"/>
    <mergeCell ref="L155:L158"/>
    <mergeCell ref="I147:I150"/>
    <mergeCell ref="I140:I142"/>
    <mergeCell ref="J140:J142"/>
    <mergeCell ref="K140:K142"/>
    <mergeCell ref="L140:L142"/>
    <mergeCell ref="A162:G162"/>
    <mergeCell ref="H3:L3"/>
    <mergeCell ref="H1:L1"/>
    <mergeCell ref="J147:J150"/>
    <mergeCell ref="K147:K150"/>
    <mergeCell ref="L147:L150"/>
    <mergeCell ref="L128:L131"/>
    <mergeCell ref="I90:I93"/>
    <mergeCell ref="I94:I97"/>
    <mergeCell ref="I98:I101"/>
    <mergeCell ref="I111:I114"/>
    <mergeCell ref="I115:I118"/>
    <mergeCell ref="I119:I122"/>
    <mergeCell ref="L111:L114"/>
    <mergeCell ref="J115:J118"/>
    <mergeCell ref="K115:K118"/>
    <mergeCell ref="L115:L118"/>
    <mergeCell ref="J90:J93"/>
    <mergeCell ref="K90:K93"/>
    <mergeCell ref="L90:L93"/>
    <mergeCell ref="A62:L62"/>
    <mergeCell ref="A89:L89"/>
    <mergeCell ref="A83:L83"/>
    <mergeCell ref="A78:L78"/>
    <mergeCell ref="K56:K58"/>
    <mergeCell ref="J44:J46"/>
    <mergeCell ref="K44:K46"/>
    <mergeCell ref="J47:J49"/>
    <mergeCell ref="I47:I49"/>
    <mergeCell ref="K47:K49"/>
    <mergeCell ref="K68:K71"/>
    <mergeCell ref="A56:A61"/>
    <mergeCell ref="B56:B61"/>
    <mergeCell ref="A63:A66"/>
    <mergeCell ref="B63:B66"/>
    <mergeCell ref="A79:A82"/>
    <mergeCell ref="B79:B82"/>
    <mergeCell ref="A68:A71"/>
    <mergeCell ref="B68:B71"/>
    <mergeCell ref="K79:K82"/>
    <mergeCell ref="K63:K66"/>
    <mergeCell ref="A72:A75"/>
    <mergeCell ref="B72:B75"/>
    <mergeCell ref="K72:K75"/>
  </mergeCells>
  <pageMargins left="0.78740157480314965" right="0.78740157480314965" top="1.1811023622047245" bottom="0.39370078740157483" header="0.51181102362204722" footer="0.31496062992125984"/>
  <pageSetup paperSize="9" scale="71" fitToWidth="0" fitToHeight="0" orientation="landscape" verticalDpi="180" r:id="rId1"/>
  <headerFooter differentFirst="1">
    <oddHeader>&amp;C&amp;"Times New Roman,обычный"&amp;P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2022-08-01T07:00:32Z</dcterms:modified>
</cp:coreProperties>
</file>